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480" yWindow="460" windowWidth="24480" windowHeight="17260" tabRatio="500"/>
  </bookViews>
  <sheets>
    <sheet name="COmpte de résultat" sheetId="1" r:id="rId1"/>
    <sheet name="Bilan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D30" i="1"/>
  <c r="D34" i="1"/>
  <c r="D39" i="1"/>
  <c r="D48" i="1"/>
  <c r="D66" i="1"/>
  <c r="D67" i="1"/>
  <c r="D69" i="1"/>
  <c r="E65" i="1"/>
  <c r="E30" i="1"/>
  <c r="E34" i="1"/>
  <c r="E39" i="1"/>
  <c r="E48" i="1"/>
  <c r="E66" i="1"/>
  <c r="E67" i="1"/>
  <c r="E69" i="1"/>
  <c r="F65" i="1"/>
  <c r="F30" i="1"/>
  <c r="F34" i="1"/>
  <c r="F39" i="1"/>
  <c r="F48" i="1"/>
  <c r="F66" i="1"/>
  <c r="F67" i="1"/>
  <c r="F69" i="1"/>
  <c r="G65" i="1"/>
  <c r="G30" i="1"/>
  <c r="G34" i="1"/>
  <c r="G39" i="1"/>
  <c r="G48" i="1"/>
  <c r="G66" i="1"/>
  <c r="G67" i="1"/>
  <c r="G69" i="1"/>
  <c r="H65" i="1"/>
  <c r="H30" i="1"/>
  <c r="H34" i="1"/>
  <c r="H39" i="1"/>
  <c r="H48" i="1"/>
  <c r="H66" i="1"/>
  <c r="H67" i="1"/>
  <c r="H69" i="1"/>
  <c r="I65" i="1"/>
  <c r="I30" i="1"/>
  <c r="I34" i="1"/>
  <c r="I39" i="1"/>
  <c r="I48" i="1"/>
  <c r="I66" i="1"/>
  <c r="I67" i="1"/>
  <c r="I69" i="1"/>
  <c r="J65" i="1"/>
  <c r="J30" i="1"/>
  <c r="J34" i="1"/>
  <c r="J39" i="1"/>
  <c r="J48" i="1"/>
  <c r="J66" i="1"/>
  <c r="J67" i="1"/>
  <c r="J69" i="1"/>
  <c r="K65" i="1"/>
  <c r="K30" i="1"/>
  <c r="K34" i="1"/>
  <c r="K39" i="1"/>
  <c r="K48" i="1"/>
  <c r="K66" i="1"/>
  <c r="K67" i="1"/>
  <c r="K69" i="1"/>
  <c r="L65" i="1"/>
  <c r="L30" i="1"/>
  <c r="L34" i="1"/>
  <c r="L39" i="1"/>
  <c r="L48" i="1"/>
  <c r="L66" i="1"/>
  <c r="L67" i="1"/>
  <c r="L69" i="1"/>
  <c r="M65" i="1"/>
  <c r="M30" i="1"/>
  <c r="M34" i="1"/>
  <c r="M39" i="1"/>
  <c r="M48" i="1"/>
  <c r="M66" i="1"/>
  <c r="M67" i="1"/>
  <c r="M69" i="1"/>
  <c r="N65" i="1"/>
  <c r="N30" i="1"/>
  <c r="N34" i="1"/>
  <c r="N39" i="1"/>
  <c r="N48" i="1"/>
  <c r="N66" i="1"/>
  <c r="N67" i="1"/>
  <c r="N69" i="1"/>
  <c r="O65" i="1"/>
  <c r="O30" i="1"/>
  <c r="O34" i="1"/>
  <c r="O39" i="1"/>
  <c r="O48" i="1"/>
  <c r="O66" i="1"/>
  <c r="O67" i="1"/>
  <c r="O69" i="1"/>
  <c r="P65" i="1"/>
  <c r="P30" i="1"/>
  <c r="P34" i="1"/>
  <c r="P39" i="1"/>
  <c r="P48" i="1"/>
  <c r="P66" i="1"/>
  <c r="P67" i="1"/>
  <c r="P69" i="1"/>
  <c r="Q65" i="1"/>
  <c r="Q30" i="1"/>
  <c r="Q34" i="1"/>
  <c r="Q39" i="1"/>
  <c r="Q48" i="1"/>
  <c r="Q66" i="1"/>
  <c r="Q67" i="1"/>
  <c r="Q69" i="1"/>
  <c r="R65" i="1"/>
  <c r="R30" i="1"/>
  <c r="R34" i="1"/>
  <c r="R39" i="1"/>
  <c r="R48" i="1"/>
  <c r="R66" i="1"/>
  <c r="R67" i="1"/>
  <c r="R69" i="1"/>
  <c r="S65" i="1"/>
  <c r="S30" i="1"/>
  <c r="S34" i="1"/>
  <c r="S39" i="1"/>
  <c r="S48" i="1"/>
  <c r="S66" i="1"/>
  <c r="S67" i="1"/>
  <c r="S69" i="1"/>
  <c r="T65" i="1"/>
  <c r="T30" i="1"/>
  <c r="T34" i="1"/>
  <c r="T39" i="1"/>
  <c r="T48" i="1"/>
  <c r="T66" i="1"/>
  <c r="T67" i="1"/>
  <c r="T69" i="1"/>
  <c r="U65" i="1"/>
  <c r="U30" i="1"/>
  <c r="U34" i="1"/>
  <c r="U39" i="1"/>
  <c r="U48" i="1"/>
  <c r="U66" i="1"/>
  <c r="U67" i="1"/>
  <c r="U69" i="1"/>
  <c r="V65" i="1"/>
  <c r="V30" i="1"/>
  <c r="V34" i="1"/>
  <c r="V39" i="1"/>
  <c r="V48" i="1"/>
  <c r="V66" i="1"/>
  <c r="V67" i="1"/>
  <c r="V69" i="1"/>
  <c r="W65" i="1"/>
  <c r="W30" i="1"/>
  <c r="W34" i="1"/>
  <c r="W39" i="1"/>
  <c r="W48" i="1"/>
  <c r="W66" i="1"/>
  <c r="W67" i="1"/>
  <c r="W69" i="1"/>
  <c r="X65" i="1"/>
  <c r="X30" i="1"/>
  <c r="X34" i="1"/>
  <c r="X39" i="1"/>
  <c r="X48" i="1"/>
  <c r="X66" i="1"/>
  <c r="X67" i="1"/>
  <c r="X69" i="1"/>
  <c r="Y65" i="1"/>
  <c r="Y30" i="1"/>
  <c r="Y34" i="1"/>
  <c r="Y39" i="1"/>
  <c r="Y48" i="1"/>
  <c r="Y66" i="1"/>
  <c r="Y67" i="1"/>
  <c r="Y69" i="1"/>
  <c r="Z65" i="1"/>
  <c r="Z30" i="1"/>
  <c r="Z34" i="1"/>
  <c r="Z39" i="1"/>
  <c r="Z48" i="1"/>
  <c r="Z66" i="1"/>
  <c r="Z67" i="1"/>
  <c r="Z69" i="1"/>
  <c r="AA65" i="1"/>
  <c r="AA30" i="1"/>
  <c r="AA34" i="1"/>
  <c r="AA39" i="1"/>
  <c r="AA48" i="1"/>
  <c r="AA66" i="1"/>
  <c r="AA67" i="1"/>
  <c r="AA69" i="1"/>
  <c r="AB65" i="1"/>
  <c r="AB30" i="1"/>
  <c r="AB34" i="1"/>
  <c r="AB39" i="1"/>
  <c r="AB48" i="1"/>
  <c r="AB66" i="1"/>
  <c r="AB67" i="1"/>
  <c r="AB69" i="1"/>
  <c r="AC65" i="1"/>
  <c r="AC30" i="1"/>
  <c r="AC34" i="1"/>
  <c r="AC39" i="1"/>
  <c r="AC48" i="1"/>
  <c r="AC66" i="1"/>
  <c r="AC67" i="1"/>
  <c r="AC69" i="1"/>
  <c r="AD65" i="1"/>
  <c r="AD30" i="1"/>
  <c r="AD34" i="1"/>
  <c r="AD39" i="1"/>
  <c r="AD48" i="1"/>
  <c r="AD66" i="1"/>
  <c r="AD67" i="1"/>
  <c r="AD69" i="1"/>
  <c r="AE65" i="1"/>
  <c r="AE30" i="1"/>
  <c r="AE34" i="1"/>
  <c r="AE39" i="1"/>
  <c r="AE48" i="1"/>
  <c r="AE66" i="1"/>
  <c r="AE67" i="1"/>
  <c r="AE69" i="1"/>
  <c r="AF65" i="1"/>
  <c r="AF30" i="1"/>
  <c r="AF34" i="1"/>
  <c r="AF39" i="1"/>
  <c r="AF48" i="1"/>
  <c r="AF66" i="1"/>
  <c r="AF67" i="1"/>
  <c r="AF69" i="1"/>
  <c r="AG65" i="1"/>
  <c r="AG30" i="1"/>
  <c r="AG34" i="1"/>
  <c r="AG39" i="1"/>
  <c r="AG48" i="1"/>
  <c r="AG66" i="1"/>
  <c r="AG67" i="1"/>
  <c r="AG69" i="1"/>
  <c r="AH65" i="1"/>
  <c r="AH30" i="1"/>
  <c r="AH34" i="1"/>
  <c r="AH39" i="1"/>
  <c r="AH48" i="1"/>
  <c r="AH66" i="1"/>
  <c r="AH67" i="1"/>
  <c r="AH69" i="1"/>
  <c r="AI65" i="1"/>
  <c r="AI30" i="1"/>
  <c r="AI34" i="1"/>
  <c r="AI39" i="1"/>
  <c r="AI48" i="1"/>
  <c r="AI66" i="1"/>
  <c r="AI67" i="1"/>
  <c r="AI69" i="1"/>
  <c r="AJ65" i="1"/>
  <c r="AJ30" i="1"/>
  <c r="AJ34" i="1"/>
  <c r="AJ39" i="1"/>
  <c r="AJ48" i="1"/>
  <c r="AJ66" i="1"/>
  <c r="AJ67" i="1"/>
  <c r="AJ69" i="1"/>
  <c r="AK65" i="1"/>
  <c r="AK30" i="1"/>
  <c r="AK34" i="1"/>
  <c r="AK39" i="1"/>
  <c r="AK48" i="1"/>
  <c r="AK66" i="1"/>
  <c r="AK67" i="1"/>
  <c r="AK69" i="1"/>
  <c r="AL65" i="1"/>
  <c r="AL30" i="1"/>
  <c r="AL34" i="1"/>
  <c r="AL39" i="1"/>
  <c r="AL48" i="1"/>
  <c r="AL66" i="1"/>
  <c r="AL67" i="1"/>
  <c r="AL69" i="1"/>
  <c r="AM65" i="1"/>
  <c r="AM30" i="1"/>
  <c r="AM34" i="1"/>
  <c r="AM39" i="1"/>
  <c r="AM48" i="1"/>
  <c r="AM66" i="1"/>
  <c r="AM67" i="1"/>
  <c r="AM69" i="1"/>
  <c r="AN65" i="1"/>
  <c r="AN30" i="1"/>
  <c r="AN34" i="1"/>
  <c r="AN39" i="1"/>
  <c r="AN48" i="1"/>
  <c r="AN66" i="1"/>
  <c r="AN67" i="1"/>
  <c r="AN69" i="1"/>
  <c r="AO65" i="1"/>
  <c r="AO30" i="1"/>
  <c r="AO34" i="1"/>
  <c r="AO39" i="1"/>
  <c r="AO48" i="1"/>
  <c r="AO66" i="1"/>
  <c r="AO67" i="1"/>
  <c r="AO69" i="1"/>
  <c r="AP65" i="1"/>
  <c r="AP30" i="1"/>
  <c r="AP34" i="1"/>
  <c r="AP39" i="1"/>
  <c r="AP48" i="1"/>
  <c r="AP66" i="1"/>
  <c r="AP67" i="1"/>
  <c r="AP69" i="1"/>
  <c r="AQ65" i="1"/>
  <c r="AQ30" i="1"/>
  <c r="AQ34" i="1"/>
  <c r="AQ39" i="1"/>
  <c r="AQ48" i="1"/>
  <c r="AQ66" i="1"/>
  <c r="AQ67" i="1"/>
  <c r="AQ69" i="1"/>
  <c r="AR65" i="1"/>
  <c r="AR30" i="1"/>
  <c r="AR34" i="1"/>
  <c r="AR39" i="1"/>
  <c r="AR48" i="1"/>
  <c r="AR66" i="1"/>
  <c r="AR67" i="1"/>
  <c r="AR69" i="1"/>
  <c r="AS65" i="1"/>
  <c r="AS30" i="1"/>
  <c r="AS34" i="1"/>
  <c r="AS39" i="1"/>
  <c r="AS48" i="1"/>
  <c r="AS66" i="1"/>
  <c r="AS67" i="1"/>
  <c r="AS69" i="1"/>
  <c r="AV22" i="1"/>
  <c r="AV65" i="1"/>
  <c r="AV26" i="1"/>
  <c r="AV27" i="1"/>
  <c r="AV28" i="1"/>
  <c r="AV25" i="1"/>
  <c r="AV31" i="1"/>
  <c r="AV30" i="1"/>
  <c r="AV36" i="1"/>
  <c r="AV34" i="1"/>
  <c r="AV40" i="1"/>
  <c r="AV44" i="1"/>
  <c r="AV39" i="1"/>
  <c r="AV48" i="1"/>
  <c r="AV66" i="1"/>
  <c r="AV54" i="1"/>
  <c r="AV55" i="1"/>
  <c r="AV58" i="1"/>
  <c r="AV59" i="1"/>
  <c r="AV60" i="1"/>
  <c r="AV61" i="1"/>
  <c r="AV63" i="1"/>
  <c r="AV67" i="1"/>
  <c r="AV69" i="1"/>
  <c r="AW22" i="1"/>
  <c r="AW65" i="1"/>
  <c r="AW26" i="1"/>
  <c r="AW27" i="1"/>
  <c r="AW28" i="1"/>
  <c r="AW25" i="1"/>
  <c r="AW31" i="1"/>
  <c r="AW30" i="1"/>
  <c r="AW36" i="1"/>
  <c r="AW34" i="1"/>
  <c r="AW40" i="1"/>
  <c r="AW41" i="1"/>
  <c r="AW44" i="1"/>
  <c r="AW39" i="1"/>
  <c r="AW48" i="1"/>
  <c r="AW66" i="1"/>
  <c r="AW54" i="1"/>
  <c r="AW55" i="1"/>
  <c r="AW58" i="1"/>
  <c r="AW59" i="1"/>
  <c r="AW60" i="1"/>
  <c r="AW61" i="1"/>
  <c r="AW63" i="1"/>
  <c r="AW67" i="1"/>
  <c r="AW69" i="1"/>
  <c r="AX22" i="1"/>
  <c r="AX65" i="1"/>
  <c r="AX26" i="1"/>
  <c r="AX27" i="1"/>
  <c r="AX28" i="1"/>
  <c r="AX25" i="1"/>
  <c r="AX31" i="1"/>
  <c r="AX32" i="1"/>
  <c r="AX30" i="1"/>
  <c r="AX36" i="1"/>
  <c r="AX37" i="1"/>
  <c r="AX34" i="1"/>
  <c r="AX40" i="1"/>
  <c r="AX41" i="1"/>
  <c r="AX44" i="1"/>
  <c r="AX45" i="1"/>
  <c r="AX39" i="1"/>
  <c r="AX48" i="1"/>
  <c r="AX66" i="1"/>
  <c r="AX54" i="1"/>
  <c r="AX55" i="1"/>
  <c r="AX58" i="1"/>
  <c r="AX59" i="1"/>
  <c r="AX60" i="1"/>
  <c r="AX61" i="1"/>
  <c r="AX63" i="1"/>
  <c r="AX67" i="1"/>
  <c r="AX69" i="1"/>
  <c r="AY22" i="1"/>
  <c r="AY65" i="1"/>
  <c r="AY26" i="1"/>
  <c r="AY27" i="1"/>
  <c r="AY28" i="1"/>
  <c r="AY25" i="1"/>
  <c r="AY31" i="1"/>
  <c r="AY32" i="1"/>
  <c r="AY30" i="1"/>
  <c r="AY36" i="1"/>
  <c r="AY37" i="1"/>
  <c r="AY34" i="1"/>
  <c r="AY40" i="1"/>
  <c r="AY41" i="1"/>
  <c r="AY43" i="1"/>
  <c r="AY44" i="1"/>
  <c r="AY45" i="1"/>
  <c r="AY39" i="1"/>
  <c r="AY48" i="1"/>
  <c r="AY66" i="1"/>
  <c r="AY54" i="1"/>
  <c r="AY55" i="1"/>
  <c r="AY58" i="1"/>
  <c r="AY59" i="1"/>
  <c r="AY60" i="1"/>
  <c r="AY61" i="1"/>
  <c r="AY63" i="1"/>
  <c r="AY67" i="1"/>
  <c r="AY69" i="1"/>
  <c r="C20" i="1"/>
  <c r="D20" i="1"/>
  <c r="E20" i="1"/>
  <c r="F20" i="1"/>
  <c r="G20" i="1"/>
  <c r="H20" i="1"/>
  <c r="I20" i="1"/>
  <c r="AV20" i="1"/>
  <c r="AV6" i="1"/>
  <c r="AV11" i="1"/>
  <c r="AV16" i="1"/>
  <c r="AV21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V53" i="1"/>
  <c r="W53" i="1"/>
  <c r="X53" i="1"/>
  <c r="Y53" i="1"/>
  <c r="Z53" i="1"/>
  <c r="AA53" i="1"/>
  <c r="AB53" i="1"/>
  <c r="AC53" i="1"/>
  <c r="AD53" i="1"/>
  <c r="AE53" i="1"/>
  <c r="AF53" i="1"/>
  <c r="J53" i="1"/>
  <c r="K53" i="1"/>
  <c r="L53" i="1"/>
  <c r="M53" i="1"/>
  <c r="N53" i="1"/>
  <c r="O53" i="1"/>
  <c r="P53" i="1"/>
  <c r="Q53" i="1"/>
  <c r="R53" i="1"/>
  <c r="S53" i="1"/>
  <c r="T53" i="1"/>
  <c r="U53" i="1"/>
  <c r="AV53" i="1"/>
  <c r="I53" i="1"/>
  <c r="H53" i="1"/>
  <c r="G53" i="1"/>
  <c r="F53" i="1"/>
  <c r="E53" i="1"/>
  <c r="D53" i="1"/>
  <c r="AW53" i="1"/>
  <c r="AX53" i="1"/>
  <c r="AY53" i="1"/>
  <c r="C39" i="1"/>
  <c r="C34" i="1"/>
  <c r="C30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C25" i="1"/>
  <c r="AN49" i="1"/>
  <c r="AO49" i="1"/>
  <c r="AP49" i="1"/>
  <c r="AQ49" i="1"/>
  <c r="AR49" i="1"/>
  <c r="AS49" i="1"/>
  <c r="AY49" i="1"/>
  <c r="AY50" i="1"/>
  <c r="AX49" i="1"/>
  <c r="AX50" i="1"/>
  <c r="AY9" i="1"/>
  <c r="AX9" i="1"/>
  <c r="AW9" i="1"/>
  <c r="AW49" i="1"/>
  <c r="AW50" i="1"/>
  <c r="AV49" i="1"/>
  <c r="AV50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21" i="1"/>
  <c r="C21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Y20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Y21" i="1"/>
  <c r="V20" i="1"/>
  <c r="W20" i="1"/>
  <c r="X20" i="1"/>
  <c r="Y20" i="1"/>
  <c r="Z20" i="1"/>
  <c r="AA20" i="1"/>
  <c r="AB20" i="1"/>
  <c r="AC20" i="1"/>
  <c r="AD20" i="1"/>
  <c r="AE20" i="1"/>
  <c r="AF20" i="1"/>
  <c r="AX20" i="1"/>
  <c r="V21" i="1"/>
  <c r="W21" i="1"/>
  <c r="X21" i="1"/>
  <c r="Y21" i="1"/>
  <c r="Z21" i="1"/>
  <c r="AA21" i="1"/>
  <c r="AB21" i="1"/>
  <c r="AC21" i="1"/>
  <c r="AD21" i="1"/>
  <c r="AE21" i="1"/>
  <c r="AF21" i="1"/>
  <c r="AX21" i="1"/>
  <c r="J20" i="1"/>
  <c r="K20" i="1"/>
  <c r="L20" i="1"/>
  <c r="M20" i="1"/>
  <c r="N20" i="1"/>
  <c r="O20" i="1"/>
  <c r="P20" i="1"/>
  <c r="Q20" i="1"/>
  <c r="R20" i="1"/>
  <c r="S20" i="1"/>
  <c r="T20" i="1"/>
  <c r="U20" i="1"/>
  <c r="AW20" i="1"/>
  <c r="J21" i="1"/>
  <c r="K21" i="1"/>
  <c r="L21" i="1"/>
  <c r="M21" i="1"/>
  <c r="N21" i="1"/>
  <c r="O21" i="1"/>
  <c r="P21" i="1"/>
  <c r="Q21" i="1"/>
  <c r="R21" i="1"/>
  <c r="S21" i="1"/>
  <c r="T21" i="1"/>
  <c r="U21" i="1"/>
  <c r="AW21" i="1"/>
  <c r="E21" i="1"/>
  <c r="F21" i="1"/>
  <c r="G21" i="1"/>
  <c r="H21" i="1"/>
  <c r="I21" i="1"/>
  <c r="AY11" i="1"/>
  <c r="AX10" i="1"/>
  <c r="AY15" i="1"/>
  <c r="AY16" i="1"/>
  <c r="AX11" i="1"/>
  <c r="AX15" i="1"/>
  <c r="AX16" i="1"/>
  <c r="AW11" i="1"/>
  <c r="AW15" i="1"/>
  <c r="AW16" i="1"/>
  <c r="AV15" i="1"/>
  <c r="AY10" i="1"/>
  <c r="AW10" i="1"/>
  <c r="AV9" i="1"/>
  <c r="AV10" i="1"/>
  <c r="AY6" i="1"/>
  <c r="AX6" i="1"/>
  <c r="AW6" i="1"/>
  <c r="AY5" i="1"/>
  <c r="AX5" i="1"/>
  <c r="AW5" i="1"/>
  <c r="AV5" i="1"/>
</calcChain>
</file>

<file path=xl/sharedStrings.xml><?xml version="1.0" encoding="utf-8"?>
<sst xmlns="http://schemas.openxmlformats.org/spreadsheetml/2006/main" count="68" uniqueCount="65">
  <si>
    <t>1. Ventes online B2C (Jauge), marché historique</t>
  </si>
  <si>
    <t>Total nbre de ventes</t>
  </si>
  <si>
    <t>CA HTVA</t>
  </si>
  <si>
    <t>Nbre de ventes</t>
  </si>
  <si>
    <t>CA TOTAL</t>
  </si>
  <si>
    <t>CA Hardware &amp; Licence</t>
  </si>
  <si>
    <t>2. Ventes aux mazoutiers (FullUp IoT)</t>
  </si>
  <si>
    <t>3. Ventes gestionnaires de citernes (FullUp IoT)</t>
  </si>
  <si>
    <t>4. Total des ventes</t>
  </si>
  <si>
    <t>Nombre de ventes</t>
  </si>
  <si>
    <t>CA Total</t>
  </si>
  <si>
    <t>RESSOURCES HUMAINES</t>
  </si>
  <si>
    <t>Management</t>
  </si>
  <si>
    <t>Manager</t>
  </si>
  <si>
    <t>Procurement &amp; technical lead</t>
  </si>
  <si>
    <t>IT manager</t>
  </si>
  <si>
    <t>Finance &amp; Administration</t>
  </si>
  <si>
    <t>Office manager, logistics</t>
  </si>
  <si>
    <t>Technician</t>
  </si>
  <si>
    <t>Development IT (RH et freelance)</t>
  </si>
  <si>
    <t>Senior IT Analyst</t>
  </si>
  <si>
    <t>Junior IT Analyst</t>
  </si>
  <si>
    <t>Junior Analyst</t>
  </si>
  <si>
    <t>Sales &amp; Marketing</t>
  </si>
  <si>
    <t>Senior Sales</t>
  </si>
  <si>
    <t>Account manager</t>
  </si>
  <si>
    <t>Junior Sales</t>
  </si>
  <si>
    <t>TOTAL RH</t>
  </si>
  <si>
    <t>Total salaries</t>
  </si>
  <si>
    <t># FTE total</t>
  </si>
  <si>
    <t>Avg salary</t>
  </si>
  <si>
    <t>Sales</t>
  </si>
  <si>
    <t>EXPENSES</t>
  </si>
  <si>
    <t>Freelance, services and outsourcing</t>
  </si>
  <si>
    <t>outsourcing development</t>
  </si>
  <si>
    <t>accounting</t>
  </si>
  <si>
    <t>SBD</t>
  </si>
  <si>
    <t>Offices rent &amp; charges</t>
  </si>
  <si>
    <t>Travel &amp; representation</t>
  </si>
  <si>
    <t>Legal, insurance, supplies</t>
  </si>
  <si>
    <t>IT routers</t>
  </si>
  <si>
    <t>TOTAL EXPENSES</t>
  </si>
  <si>
    <t>Salaries</t>
  </si>
  <si>
    <t>Expenses</t>
  </si>
  <si>
    <t>Total SDB</t>
  </si>
  <si>
    <t>Total marge brute</t>
  </si>
  <si>
    <t>Marge</t>
  </si>
  <si>
    <t>Ebitda</t>
  </si>
  <si>
    <t>ACTIF</t>
  </si>
  <si>
    <t>Immobilisés</t>
  </si>
  <si>
    <t>Valeur d'acquisition</t>
  </si>
  <si>
    <t>Amortissements actés</t>
  </si>
  <si>
    <t>Valeur résiduelle</t>
  </si>
  <si>
    <t>Stocks</t>
  </si>
  <si>
    <t>Clients</t>
  </si>
  <si>
    <t>Cash</t>
  </si>
  <si>
    <t>TOTAL ACTIF</t>
  </si>
  <si>
    <t>PASSIF</t>
  </si>
  <si>
    <t>Equity</t>
  </si>
  <si>
    <t>Bénéfices reportés</t>
  </si>
  <si>
    <t>Subsides en capital</t>
  </si>
  <si>
    <t>Dettes</t>
  </si>
  <si>
    <t>Fournisseurs</t>
  </si>
  <si>
    <t>TOTAL PASSIF</t>
  </si>
  <si>
    <t>Until 06/18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</si>
</sst>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5" formatCode="_ * #,##0_)\ &quot;€&quot;_ ;_ * \(#,##0\)\ &quot;€&quot;_ ;_ * &quot;-&quot;??_)\ &quot;€&quot;_ ;_ @_ "/>
    <numFmt numFmtId="167" formatCode="_-* #,##0\ &quot;€&quot;_-;\-* #,##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b/>
      <u/>
      <sz val="12"/>
      <color theme="1"/>
      <name val="Calibri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17" fontId="0" fillId="0" borderId="0" xfId="0" applyNumberFormat="1"/>
    <xf numFmtId="9" fontId="0" fillId="0" borderId="0" xfId="0" applyNumberFormat="1"/>
    <xf numFmtId="9" fontId="3" fillId="0" borderId="0" xfId="0" applyNumberFormat="1" applyFont="1"/>
    <xf numFmtId="0" fontId="4" fillId="0" borderId="0" xfId="0" applyFont="1"/>
    <xf numFmtId="0" fontId="4" fillId="0" borderId="0" xfId="0" applyNumberFormat="1" applyFont="1"/>
    <xf numFmtId="0" fontId="0" fillId="0" borderId="0" xfId="0" applyNumberFormat="1"/>
    <xf numFmtId="165" fontId="0" fillId="0" borderId="0" xfId="0" applyNumberFormat="1"/>
    <xf numFmtId="44" fontId="0" fillId="0" borderId="0" xfId="0" applyNumberFormat="1"/>
    <xf numFmtId="44" fontId="0" fillId="0" borderId="0" xfId="1" applyFont="1"/>
    <xf numFmtId="167" fontId="0" fillId="0" borderId="0" xfId="1" applyNumberFormat="1" applyFont="1"/>
    <xf numFmtId="0" fontId="0" fillId="0" borderId="0" xfId="0" applyNumberFormat="1" applyFill="1"/>
    <xf numFmtId="9" fontId="0" fillId="0" borderId="0" xfId="2" applyFont="1"/>
    <xf numFmtId="167" fontId="0" fillId="2" borderId="0" xfId="1" applyNumberFormat="1" applyFont="1" applyFill="1"/>
    <xf numFmtId="167" fontId="0" fillId="0" borderId="0" xfId="1" applyNumberFormat="1" applyFont="1" applyFill="1"/>
    <xf numFmtId="44" fontId="0" fillId="0" borderId="0" xfId="0" applyNumberFormat="1" applyFill="1"/>
    <xf numFmtId="17" fontId="0" fillId="0" borderId="0" xfId="0" applyNumberFormat="1" applyFill="1"/>
    <xf numFmtId="0" fontId="0" fillId="0" borderId="0" xfId="0" applyFill="1"/>
    <xf numFmtId="44" fontId="0" fillId="0" borderId="0" xfId="1" applyFont="1" applyFill="1"/>
    <xf numFmtId="167" fontId="0" fillId="0" borderId="0" xfId="0" applyNumberFormat="1"/>
    <xf numFmtId="0" fontId="0" fillId="0" borderId="0" xfId="1" applyNumberFormat="1" applyFont="1" applyFill="1"/>
    <xf numFmtId="0" fontId="0" fillId="0" borderId="0" xfId="1" applyNumberFormat="1" applyFont="1"/>
    <xf numFmtId="0" fontId="0" fillId="2" borderId="0" xfId="0" applyFill="1"/>
    <xf numFmtId="0" fontId="2" fillId="0" borderId="0" xfId="0" applyFont="1"/>
    <xf numFmtId="167" fontId="0" fillId="2" borderId="0" xfId="0" applyNumberFormat="1" applyFill="1"/>
    <xf numFmtId="0" fontId="9" fillId="0" borderId="0" xfId="0" applyFont="1"/>
    <xf numFmtId="165" fontId="0" fillId="0" borderId="0" xfId="1" applyNumberFormat="1" applyFont="1"/>
    <xf numFmtId="165" fontId="10" fillId="0" borderId="0" xfId="1" applyNumberFormat="1" applyFont="1" applyFill="1"/>
    <xf numFmtId="0" fontId="10" fillId="0" borderId="0" xfId="0" applyFont="1" applyFill="1"/>
    <xf numFmtId="0" fontId="11" fillId="0" borderId="0" xfId="0" applyFont="1"/>
    <xf numFmtId="165" fontId="0" fillId="0" borderId="0" xfId="1" applyNumberFormat="1" applyFont="1" applyFill="1"/>
    <xf numFmtId="165" fontId="0" fillId="0" borderId="0" xfId="0" applyNumberFormat="1" applyFill="1"/>
    <xf numFmtId="9" fontId="0" fillId="0" borderId="0" xfId="2" applyFont="1" applyFill="1"/>
    <xf numFmtId="0" fontId="4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165" fontId="0" fillId="3" borderId="0" xfId="0" applyNumberFormat="1" applyFill="1"/>
    <xf numFmtId="44" fontId="0" fillId="3" borderId="0" xfId="1" applyFont="1" applyFill="1"/>
    <xf numFmtId="9" fontId="2" fillId="0" borderId="0" xfId="2" applyFont="1" applyFill="1"/>
    <xf numFmtId="0" fontId="4" fillId="0" borderId="0" xfId="0" applyFont="1" applyFill="1"/>
    <xf numFmtId="0" fontId="2" fillId="2" borderId="0" xfId="0" applyFont="1" applyFill="1"/>
    <xf numFmtId="167" fontId="8" fillId="2" borderId="0" xfId="1" applyNumberFormat="1" applyFont="1" applyFill="1"/>
    <xf numFmtId="0" fontId="8" fillId="2" borderId="0" xfId="1" applyNumberFormat="1" applyFont="1" applyFill="1"/>
    <xf numFmtId="0" fontId="2" fillId="4" borderId="0" xfId="0" applyFont="1" applyFill="1"/>
    <xf numFmtId="0" fontId="0" fillId="4" borderId="0" xfId="0" applyFill="1"/>
    <xf numFmtId="167" fontId="0" fillId="4" borderId="0" xfId="1" applyNumberFormat="1" applyFont="1" applyFill="1"/>
    <xf numFmtId="167" fontId="0" fillId="4" borderId="0" xfId="0" applyNumberFormat="1" applyFill="1"/>
    <xf numFmtId="167" fontId="4" fillId="0" borderId="0" xfId="1" applyNumberFormat="1" applyFont="1"/>
    <xf numFmtId="167" fontId="10" fillId="0" borderId="0" xfId="1" applyNumberFormat="1" applyFont="1" applyFill="1"/>
    <xf numFmtId="0" fontId="5" fillId="0" borderId="0" xfId="0" applyFont="1"/>
    <xf numFmtId="167" fontId="5" fillId="0" borderId="0" xfId="1" applyNumberFormat="1" applyFont="1"/>
    <xf numFmtId="167" fontId="0" fillId="0" borderId="0" xfId="0" applyNumberFormat="1" applyFill="1"/>
    <xf numFmtId="165" fontId="12" fillId="0" borderId="0" xfId="1" applyNumberFormat="1" applyFont="1"/>
  </cellXfs>
  <cellStyles count="2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70" sqref="A70:XFD74"/>
    </sheetView>
  </sheetViews>
  <sheetFormatPr baseColWidth="10" defaultRowHeight="15" outlineLevelCol="1" x14ac:dyDescent="0"/>
  <cols>
    <col min="2" max="2" width="26.33203125" customWidth="1"/>
    <col min="3" max="3" width="12" bestFit="1" customWidth="1"/>
    <col min="4" max="44" width="10.83203125" customWidth="1" outlineLevel="1"/>
    <col min="45" max="45" width="12" customWidth="1" outlineLevel="1"/>
    <col min="47" max="47" width="13" bestFit="1" customWidth="1"/>
    <col min="48" max="48" width="13.1640625" bestFit="1" customWidth="1"/>
    <col min="49" max="51" width="14.5" bestFit="1" customWidth="1"/>
  </cols>
  <sheetData>
    <row r="1" spans="1:51" ht="15" customHeight="1">
      <c r="C1" s="1">
        <v>43435</v>
      </c>
      <c r="D1" s="1">
        <v>43466</v>
      </c>
      <c r="E1" s="1">
        <v>43497</v>
      </c>
      <c r="F1" s="1">
        <v>43525</v>
      </c>
      <c r="G1" s="1">
        <v>43556</v>
      </c>
      <c r="H1" s="1">
        <v>43586</v>
      </c>
      <c r="I1" s="1">
        <v>43617</v>
      </c>
      <c r="J1" s="1">
        <v>43647</v>
      </c>
      <c r="K1" s="1">
        <v>43678</v>
      </c>
      <c r="L1" s="1">
        <v>43709</v>
      </c>
      <c r="M1" s="1">
        <v>43739</v>
      </c>
      <c r="N1" s="1">
        <v>43770</v>
      </c>
      <c r="O1" s="1">
        <v>43800</v>
      </c>
      <c r="P1" s="1">
        <v>43831</v>
      </c>
      <c r="Q1" s="1">
        <v>43862</v>
      </c>
      <c r="R1" s="1">
        <v>43891</v>
      </c>
      <c r="S1" s="1">
        <v>43922</v>
      </c>
      <c r="T1" s="1">
        <v>43952</v>
      </c>
      <c r="U1" s="1">
        <v>43983</v>
      </c>
      <c r="V1" s="1">
        <v>44013</v>
      </c>
      <c r="W1" s="1">
        <v>44044</v>
      </c>
      <c r="X1" s="1">
        <v>44075</v>
      </c>
      <c r="Y1" s="1">
        <v>44105</v>
      </c>
      <c r="Z1" s="1">
        <v>44136</v>
      </c>
      <c r="AA1" s="1">
        <v>44166</v>
      </c>
      <c r="AB1" s="1">
        <v>44197</v>
      </c>
      <c r="AC1" s="1">
        <v>44228</v>
      </c>
      <c r="AD1" s="1">
        <v>44256</v>
      </c>
      <c r="AE1" s="1">
        <v>44287</v>
      </c>
      <c r="AF1" s="1">
        <v>44317</v>
      </c>
      <c r="AG1" s="1">
        <v>44348</v>
      </c>
      <c r="AH1" s="1">
        <v>44378</v>
      </c>
      <c r="AI1" s="1">
        <v>44409</v>
      </c>
      <c r="AJ1" s="1">
        <v>44440</v>
      </c>
      <c r="AK1" s="1">
        <v>44470</v>
      </c>
      <c r="AL1" s="1">
        <v>44501</v>
      </c>
      <c r="AM1" s="1">
        <v>44531</v>
      </c>
      <c r="AN1" s="1">
        <v>44562</v>
      </c>
      <c r="AO1" s="1">
        <v>44593</v>
      </c>
      <c r="AP1" s="1">
        <v>44621</v>
      </c>
      <c r="AQ1" s="1">
        <v>44652</v>
      </c>
      <c r="AR1" s="1">
        <v>44682</v>
      </c>
      <c r="AS1" s="1">
        <v>44713</v>
      </c>
      <c r="AT1" s="1"/>
      <c r="AU1" s="1">
        <v>43252</v>
      </c>
      <c r="AV1" s="16">
        <v>43617</v>
      </c>
      <c r="AW1" s="16">
        <v>43983</v>
      </c>
      <c r="AX1" s="16">
        <v>44348</v>
      </c>
      <c r="AY1" s="1">
        <v>44713</v>
      </c>
    </row>
    <row r="2" spans="1:51" ht="15" customHeight="1">
      <c r="A2" s="29" t="s">
        <v>31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6"/>
      <c r="AW2" s="16"/>
      <c r="AX2" s="16"/>
      <c r="AY2" s="1"/>
    </row>
    <row r="3" spans="1:51">
      <c r="D3" s="2">
        <v>0.05</v>
      </c>
      <c r="E3" s="2">
        <v>0.1</v>
      </c>
      <c r="F3" s="2">
        <v>0.09</v>
      </c>
      <c r="G3" s="2">
        <v>0.11</v>
      </c>
      <c r="H3" s="2">
        <v>0.06</v>
      </c>
      <c r="I3" s="2">
        <v>7.0000000000000007E-2</v>
      </c>
      <c r="J3" s="2">
        <v>7.0000000000000007E-2</v>
      </c>
      <c r="K3" s="2">
        <v>0.06</v>
      </c>
      <c r="L3" s="2">
        <v>0.06</v>
      </c>
      <c r="M3" s="2">
        <v>0.09</v>
      </c>
      <c r="N3" s="2">
        <v>0.14000000000000001</v>
      </c>
      <c r="O3" s="2">
        <v>0.1</v>
      </c>
      <c r="P3" s="2">
        <v>0.05</v>
      </c>
      <c r="Q3" s="2">
        <v>0.1</v>
      </c>
      <c r="R3" s="2">
        <v>0.09</v>
      </c>
      <c r="S3" s="2">
        <v>0.11</v>
      </c>
      <c r="T3" s="2">
        <v>0.06</v>
      </c>
      <c r="U3" s="2">
        <v>7.0000000000000007E-2</v>
      </c>
      <c r="V3" s="2">
        <v>7.0000000000000007E-2</v>
      </c>
      <c r="W3" s="2">
        <v>0.06</v>
      </c>
      <c r="X3" s="2">
        <v>0.06</v>
      </c>
      <c r="Y3" s="2">
        <v>0.09</v>
      </c>
      <c r="Z3" s="2">
        <v>0.14000000000000001</v>
      </c>
      <c r="AA3" s="2">
        <v>0.1</v>
      </c>
      <c r="AB3" s="3">
        <v>0.05</v>
      </c>
      <c r="AC3" s="3">
        <v>0.1</v>
      </c>
      <c r="AD3" s="3">
        <v>0.09</v>
      </c>
      <c r="AE3" s="3">
        <v>0.11</v>
      </c>
      <c r="AF3" s="3">
        <v>0.06</v>
      </c>
      <c r="AG3" s="3">
        <v>7.0000000000000007E-2</v>
      </c>
      <c r="AH3" s="3">
        <v>7.0000000000000007E-2</v>
      </c>
      <c r="AI3" s="3">
        <v>0.06</v>
      </c>
      <c r="AJ3" s="3">
        <v>0.06</v>
      </c>
      <c r="AK3" s="3">
        <v>0.09</v>
      </c>
      <c r="AL3" s="3">
        <v>0.14000000000000001</v>
      </c>
      <c r="AM3" s="3">
        <v>0.1</v>
      </c>
      <c r="AN3" s="12">
        <v>0.4</v>
      </c>
      <c r="AO3" s="12">
        <v>0.4</v>
      </c>
      <c r="AP3" s="12">
        <v>0.4</v>
      </c>
      <c r="AQ3" s="12">
        <v>0.4</v>
      </c>
      <c r="AR3" s="12">
        <v>0.4</v>
      </c>
      <c r="AS3" s="12">
        <v>0.4</v>
      </c>
      <c r="AV3" s="17"/>
      <c r="AW3" s="17"/>
      <c r="AX3" s="17"/>
    </row>
    <row r="4" spans="1:51">
      <c r="A4" s="4" t="s">
        <v>0</v>
      </c>
      <c r="AV4" s="17"/>
      <c r="AW4" s="17"/>
      <c r="AX4" s="17"/>
    </row>
    <row r="5" spans="1:51" s="6" customFormat="1">
      <c r="A5" s="5"/>
      <c r="B5" s="6" t="s">
        <v>1</v>
      </c>
      <c r="C5" s="6">
        <v>489</v>
      </c>
      <c r="D5" s="6">
        <v>81</v>
      </c>
      <c r="E5" s="6">
        <v>80</v>
      </c>
      <c r="F5" s="6">
        <v>72</v>
      </c>
      <c r="G5" s="6">
        <v>88</v>
      </c>
      <c r="H5" s="6">
        <v>48</v>
      </c>
      <c r="I5" s="6">
        <v>56.000000000000007</v>
      </c>
      <c r="J5" s="6">
        <v>56.000000000000007</v>
      </c>
      <c r="K5" s="6">
        <v>48</v>
      </c>
      <c r="L5" s="6">
        <v>48</v>
      </c>
      <c r="M5" s="6">
        <v>72</v>
      </c>
      <c r="N5" s="6">
        <v>112.00000000000001</v>
      </c>
      <c r="O5" s="6">
        <v>80</v>
      </c>
      <c r="P5" s="6">
        <v>46.650000000000006</v>
      </c>
      <c r="Q5" s="6">
        <v>93.300000000000011</v>
      </c>
      <c r="R5" s="6">
        <v>83.97</v>
      </c>
      <c r="S5" s="6">
        <v>102.63</v>
      </c>
      <c r="T5" s="6">
        <v>55.98</v>
      </c>
      <c r="U5" s="6">
        <v>65.31</v>
      </c>
      <c r="V5" s="6">
        <v>65.31</v>
      </c>
      <c r="W5" s="6">
        <v>55.98</v>
      </c>
      <c r="X5" s="6">
        <v>55.98</v>
      </c>
      <c r="Y5" s="6">
        <v>83.97</v>
      </c>
      <c r="Z5" s="6">
        <v>130.62</v>
      </c>
      <c r="AA5" s="6">
        <v>93.300000000000011</v>
      </c>
      <c r="AB5" s="6">
        <v>83</v>
      </c>
      <c r="AC5" s="6">
        <v>166</v>
      </c>
      <c r="AD5" s="6">
        <v>149.4</v>
      </c>
      <c r="AE5" s="6">
        <v>182.6</v>
      </c>
      <c r="AF5" s="6">
        <v>99.6</v>
      </c>
      <c r="AG5" s="6">
        <v>116.20000000000002</v>
      </c>
      <c r="AH5" s="6">
        <v>122.50000000000001</v>
      </c>
      <c r="AI5" s="6">
        <v>105</v>
      </c>
      <c r="AJ5" s="6">
        <v>105</v>
      </c>
      <c r="AK5" s="6">
        <v>157.5</v>
      </c>
      <c r="AL5" s="6">
        <v>245.00000000000003</v>
      </c>
      <c r="AM5" s="6">
        <v>175</v>
      </c>
      <c r="AN5" s="6">
        <v>87.5</v>
      </c>
      <c r="AO5" s="6">
        <v>175</v>
      </c>
      <c r="AP5" s="6">
        <v>157.5</v>
      </c>
      <c r="AQ5" s="6">
        <v>192.5</v>
      </c>
      <c r="AR5" s="6">
        <v>105</v>
      </c>
      <c r="AS5" s="6">
        <v>122.50000000000001</v>
      </c>
      <c r="AV5" s="11">
        <f>SUM(C5:I5)</f>
        <v>914</v>
      </c>
      <c r="AW5" s="11">
        <f>SUM(J5:U5)</f>
        <v>863.84000000000015</v>
      </c>
      <c r="AX5" s="11">
        <f>SUM(V5:AG5)</f>
        <v>1281.96</v>
      </c>
      <c r="AY5" s="6">
        <f>SUM(AG5:AS5)</f>
        <v>1866.2</v>
      </c>
    </row>
    <row r="6" spans="1:51" s="14" customFormat="1">
      <c r="B6" s="14" t="s">
        <v>2</v>
      </c>
      <c r="C6" s="14">
        <v>48900</v>
      </c>
      <c r="D6" s="14">
        <v>8586</v>
      </c>
      <c r="E6" s="14">
        <v>11834.400000000001</v>
      </c>
      <c r="F6" s="14">
        <v>10650.960000000001</v>
      </c>
      <c r="G6" s="14">
        <v>13017.84</v>
      </c>
      <c r="H6" s="14">
        <v>7100.64</v>
      </c>
      <c r="I6" s="14">
        <v>8284.0800000000017</v>
      </c>
      <c r="J6" s="14">
        <v>8284.0800000000017</v>
      </c>
      <c r="K6" s="14">
        <v>7100.64</v>
      </c>
      <c r="L6" s="14">
        <v>7100.64</v>
      </c>
      <c r="M6" s="14">
        <v>10650.960000000001</v>
      </c>
      <c r="N6" s="14">
        <v>12432.000000000002</v>
      </c>
      <c r="O6" s="14">
        <v>11832.8</v>
      </c>
      <c r="P6" s="14">
        <v>4450.4100000000008</v>
      </c>
      <c r="Q6" s="14">
        <v>12421.682100000002</v>
      </c>
      <c r="R6" s="14">
        <v>11179.51389</v>
      </c>
      <c r="S6" s="14">
        <v>13663.85031</v>
      </c>
      <c r="T6" s="14">
        <v>7453.0092599999998</v>
      </c>
      <c r="U6" s="14">
        <v>8695.1774700000005</v>
      </c>
      <c r="V6" s="14">
        <v>8695.1774700000005</v>
      </c>
      <c r="W6" s="14">
        <v>7453.0092599999998</v>
      </c>
      <c r="X6" s="14">
        <v>7453.0092599999998</v>
      </c>
      <c r="Y6" s="14">
        <v>11179.51389</v>
      </c>
      <c r="Z6" s="14">
        <v>13048.938000000002</v>
      </c>
      <c r="AA6" s="14">
        <v>12420.002700000001</v>
      </c>
      <c r="AB6" s="14">
        <v>4666.4910000000009</v>
      </c>
      <c r="AC6" s="14">
        <v>13024.792710000002</v>
      </c>
      <c r="AD6" s="14">
        <v>11722.313438999998</v>
      </c>
      <c r="AE6" s="14">
        <v>14327.271981</v>
      </c>
      <c r="AF6" s="14">
        <v>7814.875626</v>
      </c>
      <c r="AG6" s="14">
        <v>9117.3548970000011</v>
      </c>
      <c r="AH6" s="14">
        <v>9117.3548970000011</v>
      </c>
      <c r="AI6" s="14">
        <v>7814.875626</v>
      </c>
      <c r="AJ6" s="14">
        <v>7814.875626</v>
      </c>
      <c r="AK6" s="14">
        <v>11722.313438999998</v>
      </c>
      <c r="AL6" s="14">
        <v>13682.503800000002</v>
      </c>
      <c r="AM6" s="14">
        <v>13023.031770000001</v>
      </c>
      <c r="AN6" s="14">
        <v>6761.4750000000013</v>
      </c>
      <c r="AO6" s="14">
        <v>18872.169750000001</v>
      </c>
      <c r="AP6" s="14">
        <v>16984.952775000002</v>
      </c>
      <c r="AQ6" s="14">
        <v>20759.386725</v>
      </c>
      <c r="AR6" s="14">
        <v>11323.30185</v>
      </c>
      <c r="AS6" s="14">
        <v>13210.518825000001</v>
      </c>
      <c r="AU6" s="15">
        <v>127667.54</v>
      </c>
      <c r="AV6" s="18">
        <f>SUM(C6:I6)</f>
        <v>108373.92</v>
      </c>
      <c r="AW6" s="18">
        <f>SUM(J6:U6)</f>
        <v>115264.76303</v>
      </c>
      <c r="AX6" s="18">
        <f>SUM(V6:AG6)</f>
        <v>120922.75023299998</v>
      </c>
      <c r="AY6" s="18">
        <f>SUM(AG6:AS6)</f>
        <v>160204.11498000001</v>
      </c>
    </row>
    <row r="7" spans="1:51" s="14" customFormat="1">
      <c r="AU7" s="15"/>
      <c r="AV7" s="18"/>
      <c r="AW7" s="18"/>
      <c r="AX7" s="18"/>
      <c r="AY7" s="18"/>
    </row>
    <row r="8" spans="1:51" s="14" customFormat="1">
      <c r="AU8" s="15"/>
      <c r="AV8" s="18"/>
      <c r="AW8" s="18"/>
      <c r="AX8" s="18"/>
      <c r="AY8" s="18"/>
    </row>
    <row r="9" spans="1:51" s="32" customFormat="1">
      <c r="A9" s="38" t="s">
        <v>6</v>
      </c>
      <c r="D9" s="32">
        <v>0.01</v>
      </c>
      <c r="E9" s="32">
        <v>0.02</v>
      </c>
      <c r="F9" s="32">
        <v>0.04</v>
      </c>
      <c r="G9" s="32">
        <v>0.06</v>
      </c>
      <c r="H9" s="32">
        <v>0.1</v>
      </c>
      <c r="I9" s="32">
        <v>0.1</v>
      </c>
      <c r="J9" s="32">
        <v>7.0000000000000007E-2</v>
      </c>
      <c r="K9" s="32">
        <v>0.06</v>
      </c>
      <c r="L9" s="32">
        <v>0.12</v>
      </c>
      <c r="M9" s="32">
        <v>0.13</v>
      </c>
      <c r="N9" s="32">
        <v>0.14000000000000001</v>
      </c>
      <c r="O9" s="32">
        <v>0.15</v>
      </c>
      <c r="P9" s="32">
        <v>7.0000000000000007E-2</v>
      </c>
      <c r="Q9" s="32">
        <v>0.1</v>
      </c>
      <c r="R9" s="32">
        <v>0.08</v>
      </c>
      <c r="S9" s="32">
        <v>0.06</v>
      </c>
      <c r="T9" s="32">
        <v>0.06</v>
      </c>
      <c r="U9" s="32">
        <v>0.1</v>
      </c>
      <c r="V9" s="32">
        <v>0.06</v>
      </c>
      <c r="W9" s="32">
        <v>0.06</v>
      </c>
      <c r="X9" s="32">
        <v>0.09</v>
      </c>
      <c r="Y9" s="32">
        <v>0.1</v>
      </c>
      <c r="Z9" s="32">
        <v>0.09</v>
      </c>
      <c r="AA9" s="32">
        <v>0.13</v>
      </c>
      <c r="AB9" s="32">
        <v>7.0000000000000007E-2</v>
      </c>
      <c r="AC9" s="32">
        <v>0.1</v>
      </c>
      <c r="AD9" s="32">
        <v>0.08</v>
      </c>
      <c r="AE9" s="32">
        <v>0.06</v>
      </c>
      <c r="AF9" s="32">
        <v>0.06</v>
      </c>
      <c r="AG9" s="32">
        <v>0.1</v>
      </c>
      <c r="AH9" s="32">
        <v>0.06</v>
      </c>
      <c r="AI9" s="32">
        <v>0.06</v>
      </c>
      <c r="AJ9" s="32">
        <v>0.09</v>
      </c>
      <c r="AK9" s="32">
        <v>0.1</v>
      </c>
      <c r="AL9" s="32">
        <v>0.09</v>
      </c>
      <c r="AM9" s="32">
        <v>0.13</v>
      </c>
      <c r="AN9" s="32">
        <v>7.0000000000000007E-2</v>
      </c>
      <c r="AO9" s="32">
        <v>0.1</v>
      </c>
      <c r="AP9" s="32">
        <v>0.08</v>
      </c>
      <c r="AQ9" s="32">
        <v>0.06</v>
      </c>
      <c r="AR9" s="32">
        <v>0.06</v>
      </c>
      <c r="AS9" s="32">
        <v>0.1</v>
      </c>
      <c r="AV9" s="18">
        <f>SUM(C9:I9)</f>
        <v>0.33</v>
      </c>
      <c r="AW9" s="18">
        <f>SUM(J9:U9)</f>
        <v>1.1400000000000001</v>
      </c>
      <c r="AX9" s="18">
        <f>SUM(V9:AG9)</f>
        <v>1.0000000000000002</v>
      </c>
      <c r="AY9" s="18">
        <f>SUM(AG9:AS9)</f>
        <v>1.1000000000000001</v>
      </c>
    </row>
    <row r="10" spans="1:51" s="17" customFormat="1">
      <c r="B10" s="11" t="s">
        <v>3</v>
      </c>
      <c r="D10" s="17">
        <v>50</v>
      </c>
      <c r="E10" s="17">
        <v>70</v>
      </c>
      <c r="F10" s="17">
        <v>80</v>
      </c>
      <c r="G10" s="17">
        <v>150</v>
      </c>
      <c r="H10" s="17">
        <v>300</v>
      </c>
      <c r="I10" s="17">
        <v>350</v>
      </c>
      <c r="J10" s="17">
        <v>350.00000000000006</v>
      </c>
      <c r="K10" s="17">
        <v>300</v>
      </c>
      <c r="L10" s="17">
        <v>600</v>
      </c>
      <c r="M10" s="17">
        <v>650</v>
      </c>
      <c r="N10" s="17">
        <v>700.00000000000011</v>
      </c>
      <c r="O10" s="17">
        <v>750</v>
      </c>
      <c r="P10" s="17">
        <v>1190</v>
      </c>
      <c r="Q10" s="17">
        <v>1700</v>
      </c>
      <c r="R10" s="17">
        <v>1360</v>
      </c>
      <c r="S10" s="17">
        <v>1020</v>
      </c>
      <c r="T10" s="17">
        <v>1020</v>
      </c>
      <c r="U10" s="17">
        <v>1700</v>
      </c>
      <c r="V10" s="17">
        <v>1020</v>
      </c>
      <c r="W10" s="17">
        <v>1020</v>
      </c>
      <c r="X10" s="17">
        <v>1530</v>
      </c>
      <c r="Y10" s="17">
        <v>1700</v>
      </c>
      <c r="Z10" s="17">
        <v>1530</v>
      </c>
      <c r="AA10" s="17">
        <v>2210</v>
      </c>
      <c r="AB10" s="17">
        <v>2800.0000000000005</v>
      </c>
      <c r="AC10" s="17">
        <v>4000</v>
      </c>
      <c r="AD10" s="17">
        <v>3200</v>
      </c>
      <c r="AE10" s="17">
        <v>2400</v>
      </c>
      <c r="AF10" s="17">
        <v>2400</v>
      </c>
      <c r="AG10" s="17">
        <v>4000</v>
      </c>
      <c r="AH10" s="17">
        <v>2400</v>
      </c>
      <c r="AI10" s="17">
        <v>2400</v>
      </c>
      <c r="AJ10" s="17">
        <v>3600</v>
      </c>
      <c r="AK10" s="17">
        <v>4000</v>
      </c>
      <c r="AL10" s="17">
        <v>3600</v>
      </c>
      <c r="AM10" s="17">
        <v>5200</v>
      </c>
      <c r="AN10" s="17">
        <v>4200</v>
      </c>
      <c r="AO10" s="17">
        <v>6000</v>
      </c>
      <c r="AP10" s="17">
        <v>4800</v>
      </c>
      <c r="AQ10" s="17">
        <v>3600</v>
      </c>
      <c r="AR10" s="17">
        <v>3600</v>
      </c>
      <c r="AS10" s="17">
        <v>6000</v>
      </c>
      <c r="AV10" s="20">
        <f>SUM(C10:I10)</f>
        <v>1000</v>
      </c>
      <c r="AW10" s="20">
        <f>SUM(J10:U10)</f>
        <v>11340</v>
      </c>
      <c r="AX10" s="20">
        <f>SUM(V10:AG10)</f>
        <v>27810</v>
      </c>
      <c r="AY10" s="20">
        <f>SUM(AG10:AS10)</f>
        <v>53400</v>
      </c>
    </row>
    <row r="11" spans="1:51" s="17" customFormat="1">
      <c r="A11" s="14"/>
      <c r="B11" s="14" t="s">
        <v>5</v>
      </c>
      <c r="C11" s="14"/>
      <c r="D11" s="14">
        <v>5734</v>
      </c>
      <c r="E11" s="14">
        <v>8057.6837599999999</v>
      </c>
      <c r="F11" s="14">
        <v>9393.8382626881594</v>
      </c>
      <c r="G11" s="14">
        <v>17537.122207306023</v>
      </c>
      <c r="H11" s="14">
        <v>34924.658763024214</v>
      </c>
      <c r="I11" s="14">
        <v>41455.519808542922</v>
      </c>
      <c r="J11" s="14">
        <v>44386.147486694012</v>
      </c>
      <c r="K11" s="14">
        <v>39742.485413764611</v>
      </c>
      <c r="L11" s="14">
        <v>74487.523062612454</v>
      </c>
      <c r="M11" s="14">
        <v>81870.3680392276</v>
      </c>
      <c r="N11" s="14">
        <v>89390.133691263225</v>
      </c>
      <c r="O11" s="14">
        <v>97045.939071093628</v>
      </c>
      <c r="P11" s="14">
        <v>115199.31235456689</v>
      </c>
      <c r="Q11" s="14">
        <v>161500.84411221094</v>
      </c>
      <c r="R11" s="14">
        <v>138640.93754785965</v>
      </c>
      <c r="S11" s="14">
        <v>114627.06535567672</v>
      </c>
      <c r="T11" s="14">
        <v>117792.6936171783</v>
      </c>
      <c r="U11" s="14">
        <v>177590.0371597787</v>
      </c>
      <c r="V11" s="14">
        <v>126300.57126069267</v>
      </c>
      <c r="W11" s="14">
        <v>129391.09218520139</v>
      </c>
      <c r="X11" s="14">
        <v>174950.79089808179</v>
      </c>
      <c r="Y11" s="14">
        <v>193842.88644277686</v>
      </c>
      <c r="Z11" s="14">
        <v>184937.91191140405</v>
      </c>
      <c r="AA11" s="14">
        <v>246254.81251949939</v>
      </c>
      <c r="AB11" s="14">
        <v>222195.28406853642</v>
      </c>
      <c r="AC11" s="14">
        <v>295576.36361083941</v>
      </c>
      <c r="AD11" s="14">
        <v>266089.36448736727</v>
      </c>
      <c r="AE11" s="14">
        <v>233752.73991625552</v>
      </c>
      <c r="AF11" s="14">
        <v>241366.80918763435</v>
      </c>
      <c r="AG11" s="14">
        <v>334495.85913732112</v>
      </c>
      <c r="AH11" s="14">
        <v>261976.46717963158</v>
      </c>
      <c r="AI11" s="14">
        <v>269408.94498979778</v>
      </c>
      <c r="AJ11" s="14">
        <v>340966.57943773345</v>
      </c>
      <c r="AK11" s="14">
        <v>373840.84446563106</v>
      </c>
      <c r="AL11" s="14">
        <v>365241.28407233919</v>
      </c>
      <c r="AM11" s="14">
        <v>462132.34285061772</v>
      </c>
      <c r="AN11" s="14">
        <v>461576.10058483284</v>
      </c>
      <c r="AO11" s="14">
        <v>570822.34595366998</v>
      </c>
      <c r="AP11" s="14">
        <v>525771.78377980413</v>
      </c>
      <c r="AQ11" s="14">
        <v>476452.05972296477</v>
      </c>
      <c r="AR11" s="14">
        <v>487063.61877070722</v>
      </c>
      <c r="AS11" s="14">
        <v>625952.85744753643</v>
      </c>
      <c r="AV11" s="14">
        <f>SUM(C11:I11)</f>
        <v>117102.82280156133</v>
      </c>
      <c r="AW11" s="14">
        <f>SUM(J11:U11)</f>
        <v>1252273.4869119267</v>
      </c>
      <c r="AX11" s="14">
        <f>SUM(V11:AG11)</f>
        <v>2649154.4856256098</v>
      </c>
      <c r="AY11" s="14">
        <f>SUM(AG11:AS11)</f>
        <v>5555701.0883925874</v>
      </c>
    </row>
    <row r="12" spans="1:51" s="17" customForma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V12" s="14"/>
      <c r="AW12" s="14"/>
      <c r="AX12" s="14"/>
      <c r="AY12" s="14"/>
    </row>
    <row r="13" spans="1:51" s="17" customForma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V13" s="20"/>
      <c r="AW13" s="20"/>
      <c r="AX13" s="20"/>
      <c r="AY13" s="20"/>
    </row>
    <row r="14" spans="1:51" s="17" customFormat="1">
      <c r="A14" s="39" t="s">
        <v>7</v>
      </c>
      <c r="AV14" s="20"/>
      <c r="AW14" s="20"/>
      <c r="AX14" s="20"/>
      <c r="AY14" s="20"/>
    </row>
    <row r="15" spans="1:51" s="17" customFormat="1">
      <c r="B15" s="17" t="s">
        <v>3</v>
      </c>
      <c r="D15" s="17">
        <v>8</v>
      </c>
      <c r="E15" s="17">
        <v>16</v>
      </c>
      <c r="F15" s="17">
        <v>32</v>
      </c>
      <c r="G15" s="17">
        <v>48</v>
      </c>
      <c r="H15" s="17">
        <v>80</v>
      </c>
      <c r="I15" s="17">
        <v>80</v>
      </c>
      <c r="J15" s="17">
        <v>56.000000000000007</v>
      </c>
      <c r="K15" s="17">
        <v>48</v>
      </c>
      <c r="L15" s="17">
        <v>96</v>
      </c>
      <c r="M15" s="17">
        <v>104</v>
      </c>
      <c r="N15" s="17">
        <v>112.00000000000001</v>
      </c>
      <c r="O15" s="17">
        <v>120</v>
      </c>
      <c r="P15" s="17">
        <v>140</v>
      </c>
      <c r="Q15" s="17">
        <v>180</v>
      </c>
      <c r="R15" s="17">
        <v>180</v>
      </c>
      <c r="S15" s="17">
        <v>180</v>
      </c>
      <c r="T15" s="17">
        <v>180</v>
      </c>
      <c r="U15" s="17">
        <v>180</v>
      </c>
      <c r="V15" s="17">
        <v>140</v>
      </c>
      <c r="W15" s="17">
        <v>140</v>
      </c>
      <c r="X15" s="17">
        <v>180</v>
      </c>
      <c r="Y15" s="17">
        <v>180</v>
      </c>
      <c r="Z15" s="17">
        <v>180</v>
      </c>
      <c r="AA15" s="17">
        <v>140</v>
      </c>
      <c r="AB15" s="17">
        <v>280</v>
      </c>
      <c r="AC15" s="17">
        <v>360</v>
      </c>
      <c r="AD15" s="17">
        <v>360</v>
      </c>
      <c r="AE15" s="17">
        <v>360</v>
      </c>
      <c r="AF15" s="17">
        <v>360</v>
      </c>
      <c r="AG15" s="17">
        <v>360</v>
      </c>
      <c r="AH15" s="17">
        <v>280</v>
      </c>
      <c r="AI15" s="17">
        <v>280</v>
      </c>
      <c r="AJ15" s="17">
        <v>360</v>
      </c>
      <c r="AK15" s="17">
        <v>360</v>
      </c>
      <c r="AL15" s="17">
        <v>360</v>
      </c>
      <c r="AM15" s="17">
        <v>280</v>
      </c>
      <c r="AN15" s="17">
        <v>420.00000000000006</v>
      </c>
      <c r="AO15" s="17">
        <v>540</v>
      </c>
      <c r="AP15" s="17">
        <v>540</v>
      </c>
      <c r="AQ15" s="17">
        <v>540</v>
      </c>
      <c r="AR15" s="17">
        <v>540</v>
      </c>
      <c r="AS15" s="17">
        <v>540</v>
      </c>
      <c r="AV15" s="20">
        <f>SUM(C15:I15)</f>
        <v>264</v>
      </c>
      <c r="AW15" s="20">
        <f>SUM(J15:U15)</f>
        <v>1576</v>
      </c>
      <c r="AX15" s="20">
        <f>SUM(V15:AG15)</f>
        <v>3040</v>
      </c>
      <c r="AY15" s="20">
        <f>SUM(AG15:AS15)</f>
        <v>5400</v>
      </c>
    </row>
    <row r="16" spans="1:51" s="17" customFormat="1">
      <c r="B16" s="17" t="s">
        <v>4</v>
      </c>
      <c r="D16" s="14">
        <v>903.90222102919245</v>
      </c>
      <c r="E16" s="14">
        <v>1831.6092824804002</v>
      </c>
      <c r="F16" s="14">
        <v>3686.9264215162866</v>
      </c>
      <c r="G16" s="14">
        <v>5589.6596687874226</v>
      </c>
      <c r="H16" s="14">
        <v>9347.4202872579026</v>
      </c>
      <c r="I16" s="14">
        <v>9584.2122395378592</v>
      </c>
      <c r="J16" s="14">
        <v>7108.3328090056775</v>
      </c>
      <c r="K16" s="14">
        <v>6367.882509928847</v>
      </c>
      <c r="L16" s="14">
        <v>11930.27699427164</v>
      </c>
      <c r="M16" s="14">
        <v>13115.423189558593</v>
      </c>
      <c r="N16" s="14">
        <v>14323.228402503033</v>
      </c>
      <c r="O16" s="14">
        <v>15553.6003174622</v>
      </c>
      <c r="P16" s="14">
        <v>14269.222584936102</v>
      </c>
      <c r="Q16" s="14">
        <v>18054.273717935313</v>
      </c>
      <c r="R16" s="14">
        <v>18636.941280198924</v>
      </c>
      <c r="S16" s="14">
        <v>19217.234982689155</v>
      </c>
      <c r="T16" s="14">
        <v>19795.164496804569</v>
      </c>
      <c r="U16" s="14">
        <v>20370.739454541254</v>
      </c>
      <c r="V16" s="14">
        <v>17611.179331824504</v>
      </c>
      <c r="W16" s="14">
        <v>18049.824802528445</v>
      </c>
      <c r="X16" s="14">
        <v>21819.473294116451</v>
      </c>
      <c r="Y16" s="14">
        <v>22386.800967236559</v>
      </c>
      <c r="Z16" s="14">
        <v>22951.817277190486</v>
      </c>
      <c r="AA16" s="14">
        <v>20181.741523929035</v>
      </c>
      <c r="AB16" s="14">
        <v>24368.41359571823</v>
      </c>
      <c r="AC16" s="14">
        <v>29581.037999321812</v>
      </c>
      <c r="AD16" s="14">
        <v>30788.722021002042</v>
      </c>
      <c r="AE16" s="14">
        <v>31991.485788486414</v>
      </c>
      <c r="AF16" s="14">
        <v>33189.349347499563</v>
      </c>
      <c r="AG16" s="14">
        <v>34382.332662097382</v>
      </c>
      <c r="AH16" s="14">
        <v>31291.596369659113</v>
      </c>
      <c r="AI16" s="14">
        <v>32197.155624324259</v>
      </c>
      <c r="AJ16" s="14">
        <v>37377.884763833048</v>
      </c>
      <c r="AK16" s="14">
        <v>38553.803466672529</v>
      </c>
      <c r="AL16" s="14">
        <v>39724.931331157124</v>
      </c>
      <c r="AM16" s="14">
        <v>36612.428630414754</v>
      </c>
      <c r="AN16" s="14">
        <v>48284.065810188025</v>
      </c>
      <c r="AO16" s="14">
        <v>56055.207054805011</v>
      </c>
      <c r="AP16" s="14">
        <v>57819.13245075311</v>
      </c>
      <c r="AQ16" s="14">
        <v>59575.871396292991</v>
      </c>
      <c r="AR16" s="14">
        <v>61325.453169913191</v>
      </c>
      <c r="AS16" s="14">
        <v>63067.906930818041</v>
      </c>
      <c r="AV16" s="14">
        <f>SUM(C16:I16)</f>
        <v>30943.730120609063</v>
      </c>
      <c r="AW16" s="14">
        <f>SUM(J16:U16)</f>
        <v>178742.32073983527</v>
      </c>
      <c r="AX16" s="14">
        <f>SUM(V16:AG16)</f>
        <v>307302.17861095094</v>
      </c>
      <c r="AY16" s="14">
        <f>SUM(AG16:AS16)</f>
        <v>596267.76966092852</v>
      </c>
    </row>
    <row r="17" spans="1:54" s="17" customFormat="1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V17" s="14"/>
      <c r="AW17" s="14"/>
      <c r="AX17" s="14"/>
      <c r="AY17" s="14"/>
    </row>
    <row r="18" spans="1:54" s="17" customFormat="1">
      <c r="AV18" s="14"/>
      <c r="AW18" s="14"/>
      <c r="AX18" s="14"/>
      <c r="AY18" s="14"/>
    </row>
    <row r="19" spans="1:54">
      <c r="A19" s="40" t="s">
        <v>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41"/>
      <c r="AW19" s="41"/>
      <c r="AX19" s="41"/>
      <c r="AY19" s="41"/>
    </row>
    <row r="20" spans="1:54">
      <c r="A20" s="22"/>
      <c r="B20" s="22" t="s">
        <v>9</v>
      </c>
      <c r="C20" s="22">
        <f>C5+C10+C15</f>
        <v>489</v>
      </c>
      <c r="D20" s="22">
        <f t="shared" ref="D20:AS20" si="0">D5+D10+D15</f>
        <v>139</v>
      </c>
      <c r="E20" s="22">
        <f t="shared" si="0"/>
        <v>166</v>
      </c>
      <c r="F20" s="22">
        <f t="shared" si="0"/>
        <v>184</v>
      </c>
      <c r="G20" s="22">
        <f t="shared" si="0"/>
        <v>286</v>
      </c>
      <c r="H20" s="22">
        <f t="shared" si="0"/>
        <v>428</v>
      </c>
      <c r="I20" s="22">
        <f t="shared" si="0"/>
        <v>486</v>
      </c>
      <c r="J20" s="22">
        <f t="shared" si="0"/>
        <v>462.00000000000006</v>
      </c>
      <c r="K20" s="22">
        <f t="shared" si="0"/>
        <v>396</v>
      </c>
      <c r="L20" s="22">
        <f t="shared" si="0"/>
        <v>744</v>
      </c>
      <c r="M20" s="22">
        <f t="shared" si="0"/>
        <v>826</v>
      </c>
      <c r="N20" s="22">
        <f t="shared" si="0"/>
        <v>924.00000000000011</v>
      </c>
      <c r="O20" s="22">
        <f t="shared" si="0"/>
        <v>950</v>
      </c>
      <c r="P20" s="22">
        <f t="shared" si="0"/>
        <v>1376.65</v>
      </c>
      <c r="Q20" s="22">
        <f t="shared" si="0"/>
        <v>1973.3</v>
      </c>
      <c r="R20" s="22">
        <f t="shared" si="0"/>
        <v>1623.97</v>
      </c>
      <c r="S20" s="22">
        <f t="shared" si="0"/>
        <v>1302.6300000000001</v>
      </c>
      <c r="T20" s="22">
        <f t="shared" si="0"/>
        <v>1255.98</v>
      </c>
      <c r="U20" s="22">
        <f t="shared" si="0"/>
        <v>1945.31</v>
      </c>
      <c r="V20" s="22">
        <f t="shared" si="0"/>
        <v>1225.31</v>
      </c>
      <c r="W20" s="22">
        <f t="shared" si="0"/>
        <v>1215.98</v>
      </c>
      <c r="X20" s="22">
        <f t="shared" si="0"/>
        <v>1765.98</v>
      </c>
      <c r="Y20" s="22">
        <f t="shared" si="0"/>
        <v>1963.97</v>
      </c>
      <c r="Z20" s="22">
        <f t="shared" si="0"/>
        <v>1840.62</v>
      </c>
      <c r="AA20" s="22">
        <f t="shared" si="0"/>
        <v>2443.3000000000002</v>
      </c>
      <c r="AB20" s="22">
        <f t="shared" si="0"/>
        <v>3163.0000000000005</v>
      </c>
      <c r="AC20" s="22">
        <f t="shared" si="0"/>
        <v>4526</v>
      </c>
      <c r="AD20" s="22">
        <f t="shared" si="0"/>
        <v>3709.4</v>
      </c>
      <c r="AE20" s="22">
        <f t="shared" si="0"/>
        <v>2942.6</v>
      </c>
      <c r="AF20" s="22">
        <f t="shared" si="0"/>
        <v>2859.6</v>
      </c>
      <c r="AG20" s="22">
        <f t="shared" si="0"/>
        <v>4476.2</v>
      </c>
      <c r="AH20" s="22">
        <f t="shared" si="0"/>
        <v>2802.5</v>
      </c>
      <c r="AI20" s="22">
        <f t="shared" si="0"/>
        <v>2785</v>
      </c>
      <c r="AJ20" s="22">
        <f t="shared" si="0"/>
        <v>4065</v>
      </c>
      <c r="AK20" s="22">
        <f t="shared" si="0"/>
        <v>4517.5</v>
      </c>
      <c r="AL20" s="22">
        <f t="shared" si="0"/>
        <v>4205</v>
      </c>
      <c r="AM20" s="22">
        <f t="shared" si="0"/>
        <v>5655</v>
      </c>
      <c r="AN20" s="22">
        <f t="shared" si="0"/>
        <v>4707.5</v>
      </c>
      <c r="AO20" s="22">
        <f t="shared" si="0"/>
        <v>6715</v>
      </c>
      <c r="AP20" s="22">
        <f t="shared" si="0"/>
        <v>5497.5</v>
      </c>
      <c r="AQ20" s="22">
        <f t="shared" si="0"/>
        <v>4332.5</v>
      </c>
      <c r="AR20" s="22">
        <f t="shared" si="0"/>
        <v>4245</v>
      </c>
      <c r="AS20" s="22">
        <f t="shared" si="0"/>
        <v>6662.5</v>
      </c>
      <c r="AT20" s="22"/>
      <c r="AU20" s="22"/>
      <c r="AV20" s="42">
        <f>SUM(C20:I20)</f>
        <v>2178</v>
      </c>
      <c r="AW20" s="42">
        <f t="shared" ref="AW20:AW21" si="1">SUM(J20:U20)</f>
        <v>13779.839999999998</v>
      </c>
      <c r="AX20" s="42">
        <f t="shared" ref="AX20:AX21" si="2">SUM(V20:AG20)</f>
        <v>32131.96</v>
      </c>
      <c r="AY20" s="42">
        <f t="shared" ref="AY20:AY21" si="3">SUM(AG20:AS20)</f>
        <v>60666.2</v>
      </c>
    </row>
    <row r="21" spans="1:54">
      <c r="A21" s="22"/>
      <c r="B21" s="22" t="s">
        <v>10</v>
      </c>
      <c r="C21" s="24">
        <f>SUM(C6+C11+C16)</f>
        <v>48900</v>
      </c>
      <c r="D21" s="24">
        <f>SUM(D6+D11+D16)</f>
        <v>15223.902221029193</v>
      </c>
      <c r="E21" s="24">
        <f>SUM(E6+E11+E16)</f>
        <v>21723.693042480401</v>
      </c>
      <c r="F21" s="24">
        <f>SUM(F6+F11+F16)</f>
        <v>23731.724684204448</v>
      </c>
      <c r="G21" s="24">
        <f>SUM(G6+G11+G16)</f>
        <v>36144.621876093443</v>
      </c>
      <c r="H21" s="24">
        <f>SUM(H6+H11+H16)</f>
        <v>51372.719050282118</v>
      </c>
      <c r="I21" s="24">
        <f>SUM(I6+I11+I16)</f>
        <v>59323.812048080785</v>
      </c>
      <c r="J21" s="24">
        <f>SUM(J6+J11+J16)</f>
        <v>59778.560295699688</v>
      </c>
      <c r="K21" s="24">
        <f>SUM(K6+K11+K16)</f>
        <v>53211.007923693454</v>
      </c>
      <c r="L21" s="24">
        <f>SUM(L6+L11+L16)</f>
        <v>93518.440056884094</v>
      </c>
      <c r="M21" s="24">
        <f>SUM(M6+M11+M16)</f>
        <v>105636.7512287862</v>
      </c>
      <c r="N21" s="24">
        <f>SUM(N6+N11+N16)</f>
        <v>116145.36209376626</v>
      </c>
      <c r="O21" s="24">
        <f>SUM(O6+O11+O16)</f>
        <v>124432.33938855583</v>
      </c>
      <c r="P21" s="24">
        <f>SUM(P6+P11+P16)</f>
        <v>133918.94493950301</v>
      </c>
      <c r="Q21" s="24">
        <f>SUM(Q6+Q11+Q16)</f>
        <v>191976.79993014626</v>
      </c>
      <c r="R21" s="24">
        <f>SUM(R6+R11+R16)</f>
        <v>168457.39271805857</v>
      </c>
      <c r="S21" s="24">
        <f>SUM(S6+S11+S16)</f>
        <v>147508.15064836587</v>
      </c>
      <c r="T21" s="24">
        <f>SUM(T6+T11+T16)</f>
        <v>145040.86737398288</v>
      </c>
      <c r="U21" s="24">
        <f>SUM(U6+U11+U16)</f>
        <v>206655.95408431994</v>
      </c>
      <c r="V21" s="24">
        <f>SUM(V6+V11+V16)</f>
        <v>152606.92806251717</v>
      </c>
      <c r="W21" s="24">
        <f>SUM(W6+W11+W16)</f>
        <v>154893.92624772983</v>
      </c>
      <c r="X21" s="24">
        <f>SUM(X6+X11+X16)</f>
        <v>204223.27345219822</v>
      </c>
      <c r="Y21" s="24">
        <f>SUM(Y6+Y11+Y16)</f>
        <v>227409.2013000134</v>
      </c>
      <c r="Z21" s="24">
        <f>SUM(Z6+Z11+Z16)</f>
        <v>220938.66718859453</v>
      </c>
      <c r="AA21" s="24">
        <f>SUM(AA6+AA11+AA16)</f>
        <v>278856.55674342846</v>
      </c>
      <c r="AB21" s="24">
        <f>SUM(AB6+AB11+AB16)</f>
        <v>251230.18866425467</v>
      </c>
      <c r="AC21" s="24">
        <f>SUM(AC6+AC11+AC16)</f>
        <v>338182.19432016124</v>
      </c>
      <c r="AD21" s="24">
        <f>SUM(AD6+AD11+AD16)</f>
        <v>308600.3999473693</v>
      </c>
      <c r="AE21" s="24">
        <f>SUM(AE6+AE11+AE16)</f>
        <v>280071.49768574192</v>
      </c>
      <c r="AF21" s="24">
        <f>SUM(AF6+AF11+AF16)</f>
        <v>282371.03416113392</v>
      </c>
      <c r="AG21" s="24">
        <f>SUM(AG6+AG11+AG16)</f>
        <v>377995.54669641855</v>
      </c>
      <c r="AH21" s="24">
        <f>SUM(AH6+AH11+AH16)</f>
        <v>302385.41844629071</v>
      </c>
      <c r="AI21" s="24">
        <f>SUM(AI6+AI11+AI16)</f>
        <v>309420.97624012205</v>
      </c>
      <c r="AJ21" s="24">
        <f>SUM(AJ6+AJ11+AJ16)</f>
        <v>386159.33982756652</v>
      </c>
      <c r="AK21" s="24">
        <f>SUM(AK6+AK11+AK16)</f>
        <v>424116.96137130359</v>
      </c>
      <c r="AL21" s="24">
        <f>SUM(AL6+AL11+AL16)</f>
        <v>418648.71920349629</v>
      </c>
      <c r="AM21" s="24">
        <f>SUM(AM6+AM11+AM16)</f>
        <v>511767.80325103248</v>
      </c>
      <c r="AN21" s="24">
        <f>SUM(AN6+AN11+AN16)</f>
        <v>516621.64139502082</v>
      </c>
      <c r="AO21" s="24">
        <f>SUM(AO6+AO11+AO16)</f>
        <v>645749.72275847499</v>
      </c>
      <c r="AP21" s="24">
        <f>SUM(AP6+AP11+AP16)</f>
        <v>600575.86900555727</v>
      </c>
      <c r="AQ21" s="24">
        <f>SUM(AQ6+AQ11+AQ16)</f>
        <v>556787.31784425769</v>
      </c>
      <c r="AR21" s="24">
        <f>SUM(AR6+AR11+AR16)</f>
        <v>559712.37379062036</v>
      </c>
      <c r="AS21" s="24">
        <f>SUM(AS6+AS11+AS16)</f>
        <v>702231.28320335445</v>
      </c>
      <c r="AT21" s="22"/>
      <c r="AU21" s="22"/>
      <c r="AV21" s="13">
        <f>SUM(AV6+AV11+AV16)</f>
        <v>256420.47292217036</v>
      </c>
      <c r="AW21" s="13">
        <f t="shared" si="1"/>
        <v>1546280.5706817622</v>
      </c>
      <c r="AX21" s="13">
        <f t="shared" si="2"/>
        <v>3077379.414469562</v>
      </c>
      <c r="AY21" s="13">
        <f t="shared" si="3"/>
        <v>6312172.9730335157</v>
      </c>
    </row>
    <row r="22" spans="1:54" s="14" customFormat="1">
      <c r="B22" s="14" t="s">
        <v>45</v>
      </c>
      <c r="D22" s="14">
        <v>5355.7824681084721</v>
      </c>
      <c r="E22" s="14">
        <v>10015.069008802568</v>
      </c>
      <c r="F22" s="14">
        <v>11053.002922509386</v>
      </c>
      <c r="G22" s="14">
        <v>17099.828837747136</v>
      </c>
      <c r="H22" s="14">
        <v>24417.574737742936</v>
      </c>
      <c r="I22" s="14">
        <v>28557.304819180674</v>
      </c>
      <c r="J22" s="14">
        <v>28363.805394336487</v>
      </c>
      <c r="K22" s="14">
        <v>25786.197489124479</v>
      </c>
      <c r="L22" s="14">
        <v>44942.536061793951</v>
      </c>
      <c r="M22" s="14">
        <v>51374.298001691262</v>
      </c>
      <c r="N22" s="14">
        <v>54898.705273082123</v>
      </c>
      <c r="O22" s="14">
        <v>61918.695364530868</v>
      </c>
      <c r="P22" s="14">
        <v>86245.653223977584</v>
      </c>
      <c r="Q22" s="14">
        <v>123574.18974143412</v>
      </c>
      <c r="R22" s="14">
        <v>110500.72232541748</v>
      </c>
      <c r="S22" s="14">
        <v>97921.186969010305</v>
      </c>
      <c r="T22" s="14">
        <v>98729.17943516247</v>
      </c>
      <c r="U22" s="14">
        <v>138626.9431495473</v>
      </c>
      <c r="V22" s="14">
        <v>105834.24479909227</v>
      </c>
      <c r="W22" s="14">
        <v>108504.49050505611</v>
      </c>
      <c r="X22" s="14">
        <v>140808.82271341133</v>
      </c>
      <c r="Y22" s="14">
        <v>156132.14119775308</v>
      </c>
      <c r="Z22" s="14">
        <v>150600.28176764841</v>
      </c>
      <c r="AA22" s="14">
        <v>191511.71506092133</v>
      </c>
      <c r="AB22" s="14">
        <v>144757.80855811495</v>
      </c>
      <c r="AC22" s="14">
        <v>190392.43075608107</v>
      </c>
      <c r="AD22" s="14">
        <v>184179.36602319829</v>
      </c>
      <c r="AE22" s="14">
        <v>177810.62373623357</v>
      </c>
      <c r="AF22" s="14">
        <v>181799.29692078088</v>
      </c>
      <c r="AG22" s="14">
        <v>227567.62700682925</v>
      </c>
      <c r="AH22" s="14">
        <v>201752.26107727084</v>
      </c>
      <c r="AI22" s="14">
        <v>208482.13074988429</v>
      </c>
      <c r="AJ22" s="14">
        <v>245605.73463123571</v>
      </c>
      <c r="AK22" s="14">
        <v>268797.92576575122</v>
      </c>
      <c r="AL22" s="14">
        <v>268925.50780457893</v>
      </c>
      <c r="AM22" s="14">
        <v>319467.96704382636</v>
      </c>
      <c r="AN22" s="14">
        <v>307737.93327004375</v>
      </c>
      <c r="AO22" s="14">
        <v>371112.56278033648</v>
      </c>
      <c r="AP22" s="14">
        <v>361855.69243305753</v>
      </c>
      <c r="AQ22" s="14">
        <v>350558.93356856226</v>
      </c>
      <c r="AR22" s="14">
        <v>358920.55482717784</v>
      </c>
      <c r="AS22" s="14">
        <v>426424.91411661566</v>
      </c>
      <c r="AV22" s="14">
        <f>SUM(C22:I22)</f>
        <v>96498.562794091165</v>
      </c>
      <c r="AW22" s="14">
        <f>SUM(J22:U22)</f>
        <v>922882.11242910847</v>
      </c>
      <c r="AX22" s="14">
        <f>SUM(V22:AG22)</f>
        <v>1959898.8490451204</v>
      </c>
      <c r="AY22" s="14">
        <f>SUM(AH22:AS22)</f>
        <v>3689642.1180683402</v>
      </c>
    </row>
    <row r="24" spans="1:54">
      <c r="A24" s="25" t="s">
        <v>11</v>
      </c>
      <c r="AW24" s="17"/>
      <c r="AX24" s="17"/>
      <c r="AY24" s="17"/>
    </row>
    <row r="25" spans="1:54">
      <c r="A25" s="49" t="s">
        <v>12</v>
      </c>
      <c r="C25" s="19">
        <f>SUM(C26:C28)</f>
        <v>9350</v>
      </c>
      <c r="D25" s="19">
        <f t="shared" ref="D25:AS25" si="4">SUM(D26:D28)</f>
        <v>5000</v>
      </c>
      <c r="E25" s="19">
        <f t="shared" si="4"/>
        <v>4700</v>
      </c>
      <c r="F25" s="19">
        <f t="shared" si="4"/>
        <v>7200</v>
      </c>
      <c r="G25" s="19">
        <f t="shared" si="4"/>
        <v>7200</v>
      </c>
      <c r="H25" s="19">
        <f t="shared" si="4"/>
        <v>12200</v>
      </c>
      <c r="I25" s="19">
        <f t="shared" si="4"/>
        <v>12200</v>
      </c>
      <c r="J25" s="19">
        <f t="shared" si="4"/>
        <v>12200</v>
      </c>
      <c r="K25" s="19">
        <f t="shared" si="4"/>
        <v>12200</v>
      </c>
      <c r="L25" s="19">
        <f t="shared" si="4"/>
        <v>12200</v>
      </c>
      <c r="M25" s="19">
        <f t="shared" si="4"/>
        <v>12200</v>
      </c>
      <c r="N25" s="19">
        <f t="shared" si="4"/>
        <v>12200</v>
      </c>
      <c r="O25" s="19">
        <f t="shared" si="4"/>
        <v>12200</v>
      </c>
      <c r="P25" s="19">
        <f t="shared" si="4"/>
        <v>16333.333333333334</v>
      </c>
      <c r="Q25" s="19">
        <f t="shared" si="4"/>
        <v>16333.333333333334</v>
      </c>
      <c r="R25" s="19">
        <f t="shared" si="4"/>
        <v>16333.333333333334</v>
      </c>
      <c r="S25" s="19">
        <f t="shared" si="4"/>
        <v>16333.333333333334</v>
      </c>
      <c r="T25" s="19">
        <f t="shared" si="4"/>
        <v>16333.333333333334</v>
      </c>
      <c r="U25" s="19">
        <f t="shared" si="4"/>
        <v>16333.333333333334</v>
      </c>
      <c r="V25" s="19">
        <f t="shared" si="4"/>
        <v>16333.333333333334</v>
      </c>
      <c r="W25" s="19">
        <f t="shared" si="4"/>
        <v>16333.333333333334</v>
      </c>
      <c r="X25" s="19">
        <f t="shared" si="4"/>
        <v>16333.333333333334</v>
      </c>
      <c r="Y25" s="19">
        <f t="shared" si="4"/>
        <v>16333.333333333334</v>
      </c>
      <c r="Z25" s="19">
        <f t="shared" si="4"/>
        <v>16333.333333333334</v>
      </c>
      <c r="AA25" s="19">
        <f t="shared" si="4"/>
        <v>16333.333333333334</v>
      </c>
      <c r="AB25" s="19">
        <f t="shared" si="4"/>
        <v>19666.666666666664</v>
      </c>
      <c r="AC25" s="19">
        <f t="shared" si="4"/>
        <v>19666.666666666664</v>
      </c>
      <c r="AD25" s="19">
        <f t="shared" si="4"/>
        <v>19666.666666666664</v>
      </c>
      <c r="AE25" s="19">
        <f t="shared" si="4"/>
        <v>19666.666666666664</v>
      </c>
      <c r="AF25" s="19">
        <f t="shared" si="4"/>
        <v>19666.666666666664</v>
      </c>
      <c r="AG25" s="19">
        <f t="shared" si="4"/>
        <v>19666.666666666664</v>
      </c>
      <c r="AH25" s="19">
        <f t="shared" si="4"/>
        <v>19666.666666666664</v>
      </c>
      <c r="AI25" s="19">
        <f t="shared" si="4"/>
        <v>19666.666666666664</v>
      </c>
      <c r="AJ25" s="19">
        <f t="shared" si="4"/>
        <v>19666.666666666664</v>
      </c>
      <c r="AK25" s="19">
        <f t="shared" si="4"/>
        <v>19666.666666666664</v>
      </c>
      <c r="AL25" s="19">
        <f t="shared" si="4"/>
        <v>19666.666666666664</v>
      </c>
      <c r="AM25" s="19">
        <f t="shared" si="4"/>
        <v>19666.666666666664</v>
      </c>
      <c r="AN25" s="19">
        <f t="shared" si="4"/>
        <v>19666.666666666664</v>
      </c>
      <c r="AO25" s="19">
        <f t="shared" si="4"/>
        <v>19666.666666666664</v>
      </c>
      <c r="AP25" s="19">
        <f t="shared" si="4"/>
        <v>19666.666666666664</v>
      </c>
      <c r="AQ25" s="19">
        <f t="shared" si="4"/>
        <v>19666.666666666664</v>
      </c>
      <c r="AR25" s="19">
        <f t="shared" si="4"/>
        <v>19666.666666666664</v>
      </c>
      <c r="AS25" s="19">
        <f t="shared" si="4"/>
        <v>19666.666666666664</v>
      </c>
      <c r="AT25" s="19"/>
      <c r="AU25" s="19"/>
      <c r="AV25" s="19">
        <f t="shared" ref="AV25" si="5">SUM(AV26:AV28)</f>
        <v>57850</v>
      </c>
      <c r="AW25" s="19">
        <f t="shared" ref="AW25" si="6">SUM(AW26:AW28)</f>
        <v>171200</v>
      </c>
      <c r="AX25" s="19">
        <f t="shared" ref="AX25" si="7">SUM(AX26:AX28)</f>
        <v>216000.00000000006</v>
      </c>
      <c r="AY25" s="19">
        <f t="shared" ref="AY25" si="8">SUM(AY26:AY28)</f>
        <v>236000.00000000003</v>
      </c>
    </row>
    <row r="26" spans="1:54" hidden="1">
      <c r="A26" s="49"/>
      <c r="B26" t="s">
        <v>13</v>
      </c>
      <c r="C26" s="9">
        <v>4950</v>
      </c>
      <c r="D26" s="26">
        <v>2500</v>
      </c>
      <c r="E26" s="26">
        <v>2500</v>
      </c>
      <c r="F26" s="26">
        <v>5000</v>
      </c>
      <c r="G26" s="26">
        <v>5000</v>
      </c>
      <c r="H26" s="26">
        <v>5000</v>
      </c>
      <c r="I26" s="26">
        <v>5000</v>
      </c>
      <c r="J26" s="26">
        <v>5000</v>
      </c>
      <c r="K26" s="26">
        <v>5000</v>
      </c>
      <c r="L26" s="26">
        <v>5000</v>
      </c>
      <c r="M26" s="26">
        <v>5000</v>
      </c>
      <c r="N26" s="26">
        <v>5000</v>
      </c>
      <c r="O26" s="26">
        <v>5000</v>
      </c>
      <c r="P26" s="26">
        <v>8333.3333333333339</v>
      </c>
      <c r="Q26" s="26">
        <v>8333.3333333333339</v>
      </c>
      <c r="R26" s="26">
        <v>8333.3333333333339</v>
      </c>
      <c r="S26" s="26">
        <v>8333.3333333333339</v>
      </c>
      <c r="T26" s="26">
        <v>8333.3333333333339</v>
      </c>
      <c r="U26" s="26">
        <v>8333.3333333333339</v>
      </c>
      <c r="V26" s="26">
        <v>8333.3333333333339</v>
      </c>
      <c r="W26" s="26">
        <v>8333.3333333333339</v>
      </c>
      <c r="X26" s="26">
        <v>8333.3333333333339</v>
      </c>
      <c r="Y26" s="26">
        <v>8333.3333333333339</v>
      </c>
      <c r="Z26" s="26">
        <v>8333.3333333333339</v>
      </c>
      <c r="AA26" s="26">
        <v>8333.3333333333339</v>
      </c>
      <c r="AB26" s="26">
        <v>9166.6666666666661</v>
      </c>
      <c r="AC26" s="26">
        <v>9166.6666666666661</v>
      </c>
      <c r="AD26" s="26">
        <v>9166.6666666666661</v>
      </c>
      <c r="AE26" s="26">
        <v>9166.6666666666661</v>
      </c>
      <c r="AF26" s="26">
        <v>9166.6666666666661</v>
      </c>
      <c r="AG26" s="26">
        <v>9166.6666666666661</v>
      </c>
      <c r="AH26" s="26">
        <v>9166.6666666666661</v>
      </c>
      <c r="AI26" s="26">
        <v>9166.6666666666661</v>
      </c>
      <c r="AJ26" s="26">
        <v>9166.6666666666661</v>
      </c>
      <c r="AK26" s="26">
        <v>9166.6666666666661</v>
      </c>
      <c r="AL26" s="26">
        <v>9166.6666666666661</v>
      </c>
      <c r="AM26" s="26">
        <v>9166.6666666666661</v>
      </c>
      <c r="AN26" s="26">
        <v>9166.6666666666661</v>
      </c>
      <c r="AO26" s="26">
        <v>9166.6666666666661</v>
      </c>
      <c r="AP26" s="26">
        <v>9166.6666666666661</v>
      </c>
      <c r="AQ26" s="26">
        <v>9166.6666666666661</v>
      </c>
      <c r="AR26" s="26">
        <v>9166.6666666666661</v>
      </c>
      <c r="AS26" s="26">
        <v>9166.6666666666661</v>
      </c>
      <c r="AV26" s="30">
        <f>SUM(C26:I26)</f>
        <v>29950</v>
      </c>
      <c r="AW26" s="30">
        <f>SUM(J26:U26)</f>
        <v>80000</v>
      </c>
      <c r="AX26" s="30">
        <f>SUM(V26:AG26)</f>
        <v>105000.00000000003</v>
      </c>
      <c r="AY26" s="30">
        <f>SUM(AH26:AS26)</f>
        <v>110000.00000000001</v>
      </c>
      <c r="AZ26" s="27"/>
      <c r="BA26" s="27"/>
      <c r="BB26" s="27"/>
    </row>
    <row r="27" spans="1:54" hidden="1">
      <c r="A27" s="49"/>
      <c r="B27" t="s">
        <v>14</v>
      </c>
      <c r="C27" s="9">
        <v>4400</v>
      </c>
      <c r="D27" s="26">
        <v>2500</v>
      </c>
      <c r="E27" s="26">
        <v>2200</v>
      </c>
      <c r="F27" s="26">
        <v>2200</v>
      </c>
      <c r="G27" s="26">
        <v>2200</v>
      </c>
      <c r="H27" s="26">
        <v>2200</v>
      </c>
      <c r="I27" s="26">
        <v>2200</v>
      </c>
      <c r="J27" s="26">
        <v>2200</v>
      </c>
      <c r="K27" s="26">
        <v>2200</v>
      </c>
      <c r="L27" s="26">
        <v>2200</v>
      </c>
      <c r="M27" s="26">
        <v>2200</v>
      </c>
      <c r="N27" s="26">
        <v>2200</v>
      </c>
      <c r="O27" s="26">
        <v>2200</v>
      </c>
      <c r="P27" s="26">
        <v>6666.666666666667</v>
      </c>
      <c r="Q27" s="26">
        <v>6666.666666666667</v>
      </c>
      <c r="R27" s="26">
        <v>6666.666666666667</v>
      </c>
      <c r="S27" s="26">
        <v>6666.666666666667</v>
      </c>
      <c r="T27" s="26">
        <v>6666.666666666667</v>
      </c>
      <c r="U27" s="26">
        <v>6666.666666666667</v>
      </c>
      <c r="V27" s="26">
        <v>6666.666666666667</v>
      </c>
      <c r="W27" s="26">
        <v>6666.666666666667</v>
      </c>
      <c r="X27" s="26">
        <v>6666.666666666667</v>
      </c>
      <c r="Y27" s="26">
        <v>6666.666666666667</v>
      </c>
      <c r="Z27" s="26">
        <v>6666.666666666667</v>
      </c>
      <c r="AA27" s="26">
        <v>6666.666666666667</v>
      </c>
      <c r="AB27" s="26">
        <v>9166.6666666666661</v>
      </c>
      <c r="AC27" s="26">
        <v>9166.6666666666661</v>
      </c>
      <c r="AD27" s="26">
        <v>9166.6666666666661</v>
      </c>
      <c r="AE27" s="26">
        <v>9166.6666666666661</v>
      </c>
      <c r="AF27" s="26">
        <v>9166.6666666666661</v>
      </c>
      <c r="AG27" s="26">
        <v>9166.6666666666661</v>
      </c>
      <c r="AH27" s="26">
        <v>9166.6666666666661</v>
      </c>
      <c r="AI27" s="26">
        <v>9166.6666666666661</v>
      </c>
      <c r="AJ27" s="26">
        <v>9166.6666666666661</v>
      </c>
      <c r="AK27" s="26">
        <v>9166.6666666666661</v>
      </c>
      <c r="AL27" s="26">
        <v>9166.6666666666661</v>
      </c>
      <c r="AM27" s="26">
        <v>9166.6666666666661</v>
      </c>
      <c r="AN27" s="26">
        <v>9166.6666666666661</v>
      </c>
      <c r="AO27" s="26">
        <v>9166.6666666666661</v>
      </c>
      <c r="AP27" s="26">
        <v>9166.6666666666661</v>
      </c>
      <c r="AQ27" s="26">
        <v>9166.6666666666661</v>
      </c>
      <c r="AR27" s="26">
        <v>9166.6666666666661</v>
      </c>
      <c r="AS27" s="26">
        <v>9166.6666666666661</v>
      </c>
      <c r="AV27" s="30">
        <f>SUM(C27:I27)</f>
        <v>17900</v>
      </c>
      <c r="AW27" s="30">
        <f>SUM(J27:U27)</f>
        <v>53199.999999999993</v>
      </c>
      <c r="AX27" s="30">
        <f>SUM(V27:AG27)</f>
        <v>95000.000000000015</v>
      </c>
      <c r="AY27" s="30">
        <f t="shared" ref="AY27:AY45" si="9">SUM(AH27:AS27)</f>
        <v>110000.00000000001</v>
      </c>
      <c r="AZ27" s="27"/>
      <c r="BA27" s="27"/>
      <c r="BB27" s="27"/>
    </row>
    <row r="28" spans="1:54" hidden="1">
      <c r="A28" s="49"/>
      <c r="B28" t="s">
        <v>15</v>
      </c>
      <c r="D28" s="26"/>
      <c r="E28" s="26"/>
      <c r="F28" s="26"/>
      <c r="G28" s="26"/>
      <c r="H28" s="26">
        <v>5000</v>
      </c>
      <c r="I28" s="26">
        <v>5000</v>
      </c>
      <c r="J28" s="26">
        <v>5000</v>
      </c>
      <c r="K28" s="26">
        <v>5000</v>
      </c>
      <c r="L28" s="26">
        <v>5000</v>
      </c>
      <c r="M28" s="26">
        <v>5000</v>
      </c>
      <c r="N28" s="26">
        <v>5000</v>
      </c>
      <c r="O28" s="26">
        <v>5000</v>
      </c>
      <c r="P28" s="26">
        <v>1333.3333333333333</v>
      </c>
      <c r="Q28" s="26">
        <v>1333.3333333333333</v>
      </c>
      <c r="R28" s="26">
        <v>1333.3333333333333</v>
      </c>
      <c r="S28" s="26">
        <v>1333.3333333333333</v>
      </c>
      <c r="T28" s="26">
        <v>1333.3333333333333</v>
      </c>
      <c r="U28" s="26">
        <v>1333.3333333333333</v>
      </c>
      <c r="V28" s="26">
        <v>1333.3333333333333</v>
      </c>
      <c r="W28" s="26">
        <v>1333.3333333333333</v>
      </c>
      <c r="X28" s="26">
        <v>1333.3333333333333</v>
      </c>
      <c r="Y28" s="26">
        <v>1333.3333333333333</v>
      </c>
      <c r="Z28" s="26">
        <v>1333.3333333333333</v>
      </c>
      <c r="AA28" s="26">
        <v>1333.3333333333333</v>
      </c>
      <c r="AB28" s="26">
        <v>1333.3333333333333</v>
      </c>
      <c r="AC28" s="26">
        <v>1333.3333333333333</v>
      </c>
      <c r="AD28" s="26">
        <v>1333.3333333333333</v>
      </c>
      <c r="AE28" s="26">
        <v>1333.3333333333333</v>
      </c>
      <c r="AF28" s="26">
        <v>1333.3333333333333</v>
      </c>
      <c r="AG28" s="26">
        <v>1333.3333333333333</v>
      </c>
      <c r="AH28" s="26">
        <v>1333.3333333333333</v>
      </c>
      <c r="AI28" s="26">
        <v>1333.3333333333333</v>
      </c>
      <c r="AJ28" s="26">
        <v>1333.3333333333333</v>
      </c>
      <c r="AK28" s="26">
        <v>1333.3333333333333</v>
      </c>
      <c r="AL28" s="26">
        <v>1333.3333333333333</v>
      </c>
      <c r="AM28" s="26">
        <v>1333.3333333333333</v>
      </c>
      <c r="AN28" s="26">
        <v>1333.3333333333333</v>
      </c>
      <c r="AO28" s="26">
        <v>1333.3333333333333</v>
      </c>
      <c r="AP28" s="26">
        <v>1333.3333333333333</v>
      </c>
      <c r="AQ28" s="26">
        <v>1333.3333333333333</v>
      </c>
      <c r="AR28" s="26">
        <v>1333.3333333333333</v>
      </c>
      <c r="AS28" s="26">
        <v>1333.3333333333333</v>
      </c>
      <c r="AV28" s="30">
        <f>SUM(C28:I28)</f>
        <v>10000</v>
      </c>
      <c r="AW28" s="30">
        <f>SUM(J28:U28)</f>
        <v>38000.000000000007</v>
      </c>
      <c r="AX28" s="30">
        <f>SUM(V28:AG28)</f>
        <v>16000.000000000002</v>
      </c>
      <c r="AY28" s="30">
        <f t="shared" si="9"/>
        <v>16000.000000000002</v>
      </c>
      <c r="AZ28" s="27"/>
      <c r="BA28" s="27"/>
      <c r="BB28" s="27"/>
    </row>
    <row r="29" spans="1:54">
      <c r="A29" s="4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V29" s="30"/>
      <c r="AW29" s="30"/>
      <c r="AX29" s="30"/>
      <c r="AY29" s="30"/>
      <c r="AZ29" s="27"/>
      <c r="BA29" s="27"/>
      <c r="BB29" s="27"/>
    </row>
    <row r="30" spans="1:54">
      <c r="A30" s="49" t="s">
        <v>16</v>
      </c>
      <c r="C30" s="8">
        <f>SUM(C31:C32)</f>
        <v>13173</v>
      </c>
      <c r="D30" s="8">
        <f t="shared" ref="D30:AY30" si="10">SUM(D31:D32)</f>
        <v>2100</v>
      </c>
      <c r="E30" s="8">
        <f t="shared" si="10"/>
        <v>2100</v>
      </c>
      <c r="F30" s="8">
        <f t="shared" si="10"/>
        <v>3750</v>
      </c>
      <c r="G30" s="8">
        <f t="shared" si="10"/>
        <v>3750</v>
      </c>
      <c r="H30" s="8">
        <f t="shared" si="10"/>
        <v>3750</v>
      </c>
      <c r="I30" s="8">
        <f t="shared" si="10"/>
        <v>3750</v>
      </c>
      <c r="J30" s="8">
        <f t="shared" si="10"/>
        <v>3750</v>
      </c>
      <c r="K30" s="8">
        <f t="shared" si="10"/>
        <v>3750</v>
      </c>
      <c r="L30" s="8">
        <f t="shared" si="10"/>
        <v>3750</v>
      </c>
      <c r="M30" s="8">
        <f t="shared" si="10"/>
        <v>3750</v>
      </c>
      <c r="N30" s="8">
        <f t="shared" si="10"/>
        <v>3750</v>
      </c>
      <c r="O30" s="8">
        <f t="shared" si="10"/>
        <v>3750</v>
      </c>
      <c r="P30" s="8">
        <f t="shared" si="10"/>
        <v>3833.3333333333335</v>
      </c>
      <c r="Q30" s="8">
        <f t="shared" si="10"/>
        <v>3833.3333333333335</v>
      </c>
      <c r="R30" s="8">
        <f t="shared" si="10"/>
        <v>3833.3333333333335</v>
      </c>
      <c r="S30" s="8">
        <f t="shared" si="10"/>
        <v>3833.3333333333335</v>
      </c>
      <c r="T30" s="8">
        <f t="shared" si="10"/>
        <v>3833.3333333333335</v>
      </c>
      <c r="U30" s="8">
        <f t="shared" si="10"/>
        <v>3833.3333333333335</v>
      </c>
      <c r="V30" s="8">
        <f t="shared" si="10"/>
        <v>3833.3333333333335</v>
      </c>
      <c r="W30" s="8">
        <f t="shared" si="10"/>
        <v>3833.3333333333335</v>
      </c>
      <c r="X30" s="8">
        <f t="shared" si="10"/>
        <v>3833.3333333333335</v>
      </c>
      <c r="Y30" s="8">
        <f t="shared" si="10"/>
        <v>3833.3333333333335</v>
      </c>
      <c r="Z30" s="8">
        <f t="shared" si="10"/>
        <v>3833.3333333333335</v>
      </c>
      <c r="AA30" s="8">
        <f t="shared" si="10"/>
        <v>3833.3333333333335</v>
      </c>
      <c r="AB30" s="8">
        <f t="shared" si="10"/>
        <v>7666.6666666666661</v>
      </c>
      <c r="AC30" s="8">
        <f t="shared" si="10"/>
        <v>7666.6666666666661</v>
      </c>
      <c r="AD30" s="8">
        <f t="shared" si="10"/>
        <v>7666.6666666666661</v>
      </c>
      <c r="AE30" s="8">
        <f t="shared" si="10"/>
        <v>7666.6666666666661</v>
      </c>
      <c r="AF30" s="8">
        <f t="shared" si="10"/>
        <v>7666.6666666666661</v>
      </c>
      <c r="AG30" s="8">
        <f t="shared" si="10"/>
        <v>7666.6666666666661</v>
      </c>
      <c r="AH30" s="8">
        <f t="shared" si="10"/>
        <v>7666.6666666666661</v>
      </c>
      <c r="AI30" s="8">
        <f t="shared" si="10"/>
        <v>7666.6666666666661</v>
      </c>
      <c r="AJ30" s="8">
        <f t="shared" si="10"/>
        <v>7666.6666666666661</v>
      </c>
      <c r="AK30" s="8">
        <f t="shared" si="10"/>
        <v>7666.6666666666661</v>
      </c>
      <c r="AL30" s="8">
        <f t="shared" si="10"/>
        <v>7666.6666666666661</v>
      </c>
      <c r="AM30" s="8">
        <f t="shared" si="10"/>
        <v>7666.6666666666661</v>
      </c>
      <c r="AN30" s="8">
        <f t="shared" si="10"/>
        <v>7666.6666666666661</v>
      </c>
      <c r="AO30" s="8">
        <f t="shared" si="10"/>
        <v>7666.6666666666661</v>
      </c>
      <c r="AP30" s="8">
        <f t="shared" si="10"/>
        <v>7666.6666666666661</v>
      </c>
      <c r="AQ30" s="8">
        <f t="shared" si="10"/>
        <v>7666.6666666666661</v>
      </c>
      <c r="AR30" s="8">
        <f t="shared" si="10"/>
        <v>7666.6666666666661</v>
      </c>
      <c r="AS30" s="8">
        <f t="shared" si="10"/>
        <v>7666.6666666666661</v>
      </c>
      <c r="AT30" s="8"/>
      <c r="AU30" s="8"/>
      <c r="AV30" s="8">
        <f t="shared" si="10"/>
        <v>32373</v>
      </c>
      <c r="AW30" s="8">
        <f t="shared" si="10"/>
        <v>45500.000000000007</v>
      </c>
      <c r="AX30" s="8">
        <f t="shared" si="10"/>
        <v>69000</v>
      </c>
      <c r="AY30" s="8">
        <f t="shared" si="10"/>
        <v>92000</v>
      </c>
      <c r="AZ30" s="28"/>
      <c r="BA30" s="28"/>
      <c r="BB30" s="28"/>
    </row>
    <row r="31" spans="1:54" hidden="1">
      <c r="A31" s="49"/>
      <c r="B31" t="s">
        <v>17</v>
      </c>
      <c r="C31" s="9">
        <v>13173</v>
      </c>
      <c r="D31" s="26">
        <v>2100</v>
      </c>
      <c r="E31" s="26">
        <v>2100</v>
      </c>
      <c r="F31" s="26">
        <v>3750</v>
      </c>
      <c r="G31" s="26">
        <v>3750</v>
      </c>
      <c r="H31" s="26">
        <v>3750</v>
      </c>
      <c r="I31" s="26">
        <v>3750</v>
      </c>
      <c r="J31" s="26">
        <v>3750</v>
      </c>
      <c r="K31" s="26">
        <v>3750</v>
      </c>
      <c r="L31" s="26">
        <v>3750</v>
      </c>
      <c r="M31" s="26">
        <v>3750</v>
      </c>
      <c r="N31" s="26">
        <v>3750</v>
      </c>
      <c r="O31" s="26">
        <v>3750</v>
      </c>
      <c r="P31" s="26">
        <v>3833.3333333333335</v>
      </c>
      <c r="Q31" s="26">
        <v>3833.3333333333335</v>
      </c>
      <c r="R31" s="26">
        <v>3833.3333333333335</v>
      </c>
      <c r="S31" s="26">
        <v>3833.3333333333335</v>
      </c>
      <c r="T31" s="26">
        <v>3833.3333333333335</v>
      </c>
      <c r="U31" s="26">
        <v>3833.3333333333335</v>
      </c>
      <c r="V31" s="26">
        <v>3833.3333333333335</v>
      </c>
      <c r="W31" s="26">
        <v>3833.3333333333335</v>
      </c>
      <c r="X31" s="26">
        <v>3833.3333333333335</v>
      </c>
      <c r="Y31" s="26">
        <v>3833.3333333333335</v>
      </c>
      <c r="Z31" s="26">
        <v>3833.3333333333335</v>
      </c>
      <c r="AA31" s="26">
        <v>3833.3333333333335</v>
      </c>
      <c r="AB31" s="26">
        <v>3916.6666666666665</v>
      </c>
      <c r="AC31" s="26">
        <v>3916.6666666666665</v>
      </c>
      <c r="AD31" s="26">
        <v>3916.6666666666665</v>
      </c>
      <c r="AE31" s="26">
        <v>3916.6666666666665</v>
      </c>
      <c r="AF31" s="26">
        <v>3916.6666666666665</v>
      </c>
      <c r="AG31" s="26">
        <v>3916.6666666666665</v>
      </c>
      <c r="AH31" s="26">
        <v>3916.6666666666665</v>
      </c>
      <c r="AI31" s="26">
        <v>3916.6666666666665</v>
      </c>
      <c r="AJ31" s="26">
        <v>3916.6666666666665</v>
      </c>
      <c r="AK31" s="26">
        <v>3916.6666666666665</v>
      </c>
      <c r="AL31" s="26">
        <v>3916.6666666666665</v>
      </c>
      <c r="AM31" s="26">
        <v>3916.6666666666665</v>
      </c>
      <c r="AN31" s="26">
        <v>3916.6666666666665</v>
      </c>
      <c r="AO31" s="26">
        <v>3916.6666666666665</v>
      </c>
      <c r="AP31" s="26">
        <v>3916.6666666666665</v>
      </c>
      <c r="AQ31" s="26">
        <v>3916.6666666666665</v>
      </c>
      <c r="AR31" s="26">
        <v>3916.6666666666665</v>
      </c>
      <c r="AS31" s="26">
        <v>3916.6666666666665</v>
      </c>
      <c r="AV31" s="30">
        <f>SUM(C31:I31)</f>
        <v>32373</v>
      </c>
      <c r="AW31" s="30">
        <f>SUM(J31:U31)</f>
        <v>45500.000000000007</v>
      </c>
      <c r="AX31" s="30">
        <f>SUM(V31:AG31)</f>
        <v>46499.999999999993</v>
      </c>
      <c r="AY31" s="30">
        <f t="shared" si="9"/>
        <v>46999.999999999993</v>
      </c>
      <c r="AZ31" s="27"/>
      <c r="BA31" s="27"/>
      <c r="BB31" s="27"/>
    </row>
    <row r="32" spans="1:54" hidden="1">
      <c r="A32" s="49"/>
      <c r="B32" t="s">
        <v>18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6">
        <v>3750</v>
      </c>
      <c r="AC32" s="26">
        <v>3750</v>
      </c>
      <c r="AD32" s="26">
        <v>3750</v>
      </c>
      <c r="AE32" s="26">
        <v>3750</v>
      </c>
      <c r="AF32" s="26">
        <v>3750</v>
      </c>
      <c r="AG32" s="26">
        <v>3750</v>
      </c>
      <c r="AH32" s="26">
        <v>3750</v>
      </c>
      <c r="AI32" s="26">
        <v>3750</v>
      </c>
      <c r="AJ32" s="26">
        <v>3750</v>
      </c>
      <c r="AK32" s="26">
        <v>3750</v>
      </c>
      <c r="AL32" s="26">
        <v>3750</v>
      </c>
      <c r="AM32" s="26">
        <v>3750</v>
      </c>
      <c r="AN32" s="26">
        <v>3750</v>
      </c>
      <c r="AO32" s="26">
        <v>3750</v>
      </c>
      <c r="AP32" s="26">
        <v>3750</v>
      </c>
      <c r="AQ32" s="26">
        <v>3750</v>
      </c>
      <c r="AR32" s="26">
        <v>3750</v>
      </c>
      <c r="AS32" s="26">
        <v>3750</v>
      </c>
      <c r="AV32" s="30"/>
      <c r="AW32" s="30"/>
      <c r="AX32" s="30">
        <f>SUM(V32:AG32)</f>
        <v>22500</v>
      </c>
      <c r="AY32" s="30">
        <f t="shared" si="9"/>
        <v>45000</v>
      </c>
      <c r="AZ32" s="28"/>
      <c r="BA32" s="28"/>
      <c r="BB32" s="27"/>
    </row>
    <row r="33" spans="1:54">
      <c r="A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V33" s="30"/>
      <c r="AW33" s="30"/>
      <c r="AX33" s="30"/>
      <c r="AY33" s="30"/>
      <c r="AZ33" s="28"/>
      <c r="BA33" s="28"/>
      <c r="BB33" s="27"/>
    </row>
    <row r="34" spans="1:54" s="10" customFormat="1">
      <c r="A34" s="50" t="s">
        <v>19</v>
      </c>
      <c r="C34" s="10">
        <f>SUM(C35:C37)</f>
        <v>0</v>
      </c>
      <c r="D34" s="10">
        <f t="shared" ref="D34:AY34" si="11">SUM(D35:D37)</f>
        <v>0</v>
      </c>
      <c r="E34" s="10">
        <f t="shared" si="11"/>
        <v>0</v>
      </c>
      <c r="F34" s="10">
        <f t="shared" si="11"/>
        <v>0</v>
      </c>
      <c r="G34" s="10">
        <f t="shared" si="11"/>
        <v>0</v>
      </c>
      <c r="H34" s="10">
        <f t="shared" si="11"/>
        <v>900</v>
      </c>
      <c r="I34" s="10">
        <f t="shared" si="11"/>
        <v>900</v>
      </c>
      <c r="J34" s="10">
        <f t="shared" si="11"/>
        <v>900</v>
      </c>
      <c r="K34" s="10">
        <f t="shared" si="11"/>
        <v>900</v>
      </c>
      <c r="L34" s="10">
        <f t="shared" si="11"/>
        <v>900</v>
      </c>
      <c r="M34" s="10">
        <f t="shared" si="11"/>
        <v>900</v>
      </c>
      <c r="N34" s="10">
        <f t="shared" si="11"/>
        <v>900</v>
      </c>
      <c r="O34" s="10">
        <f t="shared" si="11"/>
        <v>900</v>
      </c>
      <c r="P34" s="10">
        <f t="shared" si="11"/>
        <v>1166.6666666666667</v>
      </c>
      <c r="Q34" s="10">
        <f t="shared" si="11"/>
        <v>1166.6666666666667</v>
      </c>
      <c r="R34" s="10">
        <f t="shared" si="11"/>
        <v>1166.6666666666667</v>
      </c>
      <c r="S34" s="10">
        <f t="shared" si="11"/>
        <v>1166.6666666666667</v>
      </c>
      <c r="T34" s="10">
        <f t="shared" si="11"/>
        <v>1166.6666666666667</v>
      </c>
      <c r="U34" s="10">
        <f t="shared" si="11"/>
        <v>1166.6666666666667</v>
      </c>
      <c r="V34" s="10">
        <f t="shared" si="11"/>
        <v>1166.6666666666667</v>
      </c>
      <c r="W34" s="10">
        <f t="shared" si="11"/>
        <v>1166.6666666666667</v>
      </c>
      <c r="X34" s="10">
        <f t="shared" si="11"/>
        <v>1166.6666666666667</v>
      </c>
      <c r="Y34" s="10">
        <f t="shared" si="11"/>
        <v>1166.6666666666667</v>
      </c>
      <c r="Z34" s="10">
        <f t="shared" si="11"/>
        <v>1166.6666666666667</v>
      </c>
      <c r="AA34" s="10">
        <f t="shared" si="11"/>
        <v>1166.6666666666667</v>
      </c>
      <c r="AB34" s="10">
        <f t="shared" si="11"/>
        <v>7000</v>
      </c>
      <c r="AC34" s="10">
        <f t="shared" si="11"/>
        <v>7000</v>
      </c>
      <c r="AD34" s="10">
        <f t="shared" si="11"/>
        <v>7000</v>
      </c>
      <c r="AE34" s="10">
        <f t="shared" si="11"/>
        <v>7000</v>
      </c>
      <c r="AF34" s="10">
        <f t="shared" si="11"/>
        <v>7000</v>
      </c>
      <c r="AG34" s="10">
        <f t="shared" si="11"/>
        <v>7000</v>
      </c>
      <c r="AH34" s="10">
        <f t="shared" si="11"/>
        <v>7000</v>
      </c>
      <c r="AI34" s="10">
        <f t="shared" si="11"/>
        <v>7000</v>
      </c>
      <c r="AJ34" s="10">
        <f t="shared" si="11"/>
        <v>7000</v>
      </c>
      <c r="AK34" s="10">
        <f t="shared" si="11"/>
        <v>7000</v>
      </c>
      <c r="AL34" s="10">
        <f t="shared" si="11"/>
        <v>7000</v>
      </c>
      <c r="AM34" s="10">
        <f t="shared" si="11"/>
        <v>7000</v>
      </c>
      <c r="AN34" s="10">
        <f t="shared" si="11"/>
        <v>7000</v>
      </c>
      <c r="AO34" s="10">
        <f t="shared" si="11"/>
        <v>7000</v>
      </c>
      <c r="AP34" s="10">
        <f t="shared" si="11"/>
        <v>7000</v>
      </c>
      <c r="AQ34" s="10">
        <f t="shared" si="11"/>
        <v>7000</v>
      </c>
      <c r="AR34" s="10">
        <f t="shared" si="11"/>
        <v>7000</v>
      </c>
      <c r="AS34" s="10">
        <f t="shared" si="11"/>
        <v>7000</v>
      </c>
      <c r="AV34" s="10">
        <f t="shared" si="11"/>
        <v>1800</v>
      </c>
      <c r="AW34" s="10">
        <f t="shared" si="11"/>
        <v>12399.999999999998</v>
      </c>
      <c r="AX34" s="10">
        <f t="shared" si="11"/>
        <v>49000</v>
      </c>
      <c r="AY34" s="10">
        <f t="shared" si="11"/>
        <v>84000.000000000015</v>
      </c>
      <c r="AZ34" s="48"/>
      <c r="BA34" s="48"/>
      <c r="BB34" s="48"/>
    </row>
    <row r="35" spans="1:54" hidden="1">
      <c r="A35" s="49"/>
      <c r="B35" t="s">
        <v>20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V35" s="30"/>
      <c r="AW35" s="30"/>
      <c r="AX35" s="30"/>
      <c r="AY35" s="30"/>
      <c r="AZ35" s="28"/>
      <c r="BA35" s="28"/>
      <c r="BB35" s="28"/>
    </row>
    <row r="36" spans="1:54" hidden="1">
      <c r="A36" s="49"/>
      <c r="B36" t="s">
        <v>21</v>
      </c>
      <c r="D36" s="26"/>
      <c r="E36" s="26"/>
      <c r="F36" s="26"/>
      <c r="G36" s="26"/>
      <c r="H36" s="26">
        <v>900</v>
      </c>
      <c r="I36" s="26">
        <v>900</v>
      </c>
      <c r="J36" s="26">
        <v>900</v>
      </c>
      <c r="K36" s="26">
        <v>900</v>
      </c>
      <c r="L36" s="26">
        <v>900</v>
      </c>
      <c r="M36" s="26">
        <v>900</v>
      </c>
      <c r="N36" s="26">
        <v>900</v>
      </c>
      <c r="O36" s="26">
        <v>900</v>
      </c>
      <c r="P36" s="26">
        <v>1166.6666666666667</v>
      </c>
      <c r="Q36" s="26">
        <v>1166.6666666666667</v>
      </c>
      <c r="R36" s="26">
        <v>1166.6666666666667</v>
      </c>
      <c r="S36" s="26">
        <v>1166.6666666666667</v>
      </c>
      <c r="T36" s="26">
        <v>1166.6666666666667</v>
      </c>
      <c r="U36" s="26">
        <v>1166.6666666666667</v>
      </c>
      <c r="V36" s="26">
        <v>1166.6666666666667</v>
      </c>
      <c r="W36" s="26">
        <v>1166.6666666666667</v>
      </c>
      <c r="X36" s="26">
        <v>1166.6666666666667</v>
      </c>
      <c r="Y36" s="26">
        <v>1166.6666666666667</v>
      </c>
      <c r="Z36" s="26">
        <v>1166.6666666666667</v>
      </c>
      <c r="AA36" s="26">
        <v>1166.6666666666667</v>
      </c>
      <c r="AB36" s="26">
        <v>1166.6666666666667</v>
      </c>
      <c r="AC36" s="26">
        <v>1166.6666666666667</v>
      </c>
      <c r="AD36" s="26">
        <v>1166.6666666666667</v>
      </c>
      <c r="AE36" s="26">
        <v>1166.6666666666667</v>
      </c>
      <c r="AF36" s="26">
        <v>1166.6666666666667</v>
      </c>
      <c r="AG36" s="26">
        <v>1166.6666666666667</v>
      </c>
      <c r="AH36" s="26">
        <v>1166.6666666666667</v>
      </c>
      <c r="AI36" s="26">
        <v>1166.6666666666667</v>
      </c>
      <c r="AJ36" s="26">
        <v>1166.6666666666667</v>
      </c>
      <c r="AK36" s="26">
        <v>1166.6666666666667</v>
      </c>
      <c r="AL36" s="26">
        <v>1166.6666666666667</v>
      </c>
      <c r="AM36" s="26">
        <v>1166.6666666666667</v>
      </c>
      <c r="AN36" s="26">
        <v>1166.6666666666667</v>
      </c>
      <c r="AO36" s="26">
        <v>1166.6666666666667</v>
      </c>
      <c r="AP36" s="26">
        <v>1166.6666666666667</v>
      </c>
      <c r="AQ36" s="26">
        <v>1166.6666666666667</v>
      </c>
      <c r="AR36" s="26">
        <v>1166.6666666666667</v>
      </c>
      <c r="AS36" s="26">
        <v>1166.6666666666667</v>
      </c>
      <c r="AV36" s="30">
        <f>SUM(C36:I36)</f>
        <v>1800</v>
      </c>
      <c r="AW36" s="30">
        <f>SUM(J36:U36)</f>
        <v>12399.999999999998</v>
      </c>
      <c r="AX36" s="30">
        <f>SUM(V36:AG36)</f>
        <v>13999.999999999998</v>
      </c>
      <c r="AY36" s="30">
        <f t="shared" si="9"/>
        <v>13999.999999999998</v>
      </c>
      <c r="AZ36" s="27"/>
      <c r="BA36" s="27"/>
      <c r="BB36" s="27"/>
    </row>
    <row r="37" spans="1:54" hidden="1">
      <c r="A37" s="49"/>
      <c r="B37" t="s">
        <v>22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>
        <v>5833.333333333333</v>
      </c>
      <c r="AC37" s="26">
        <v>5833.333333333333</v>
      </c>
      <c r="AD37" s="26">
        <v>5833.333333333333</v>
      </c>
      <c r="AE37" s="26">
        <v>5833.333333333333</v>
      </c>
      <c r="AF37" s="26">
        <v>5833.333333333333</v>
      </c>
      <c r="AG37" s="26">
        <v>5833.333333333333</v>
      </c>
      <c r="AH37" s="26">
        <v>5833.333333333333</v>
      </c>
      <c r="AI37" s="26">
        <v>5833.333333333333</v>
      </c>
      <c r="AJ37" s="26">
        <v>5833.333333333333</v>
      </c>
      <c r="AK37" s="26">
        <v>5833.333333333333</v>
      </c>
      <c r="AL37" s="26">
        <v>5833.333333333333</v>
      </c>
      <c r="AM37" s="26">
        <v>5833.333333333333</v>
      </c>
      <c r="AN37" s="26">
        <v>5833.333333333333</v>
      </c>
      <c r="AO37" s="26">
        <v>5833.333333333333</v>
      </c>
      <c r="AP37" s="26">
        <v>5833.333333333333</v>
      </c>
      <c r="AQ37" s="26">
        <v>5833.333333333333</v>
      </c>
      <c r="AR37" s="26">
        <v>5833.333333333333</v>
      </c>
      <c r="AS37" s="26">
        <v>5833.333333333333</v>
      </c>
      <c r="AV37" s="30"/>
      <c r="AW37" s="30"/>
      <c r="AX37" s="30">
        <f>SUM(V37:AG37)</f>
        <v>35000</v>
      </c>
      <c r="AY37" s="30">
        <f t="shared" si="9"/>
        <v>70000.000000000015</v>
      </c>
      <c r="AZ37" s="27"/>
      <c r="BA37" s="27"/>
      <c r="BB37" s="27"/>
    </row>
    <row r="38" spans="1:54">
      <c r="A38" s="4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V38" s="30"/>
      <c r="AW38" s="30"/>
      <c r="AX38" s="30"/>
      <c r="AY38" s="30"/>
      <c r="AZ38" s="27"/>
      <c r="BA38" s="27"/>
      <c r="BB38" s="27"/>
    </row>
    <row r="39" spans="1:54">
      <c r="A39" s="49" t="s">
        <v>23</v>
      </c>
      <c r="C39" s="10">
        <f>SUM(C40:C45)</f>
        <v>0</v>
      </c>
      <c r="D39" s="10">
        <f t="shared" ref="D39:AY39" si="12">SUM(D40:D45)</f>
        <v>0</v>
      </c>
      <c r="E39" s="10">
        <f t="shared" si="12"/>
        <v>0</v>
      </c>
      <c r="F39" s="10">
        <f t="shared" si="12"/>
        <v>0</v>
      </c>
      <c r="G39" s="10">
        <f t="shared" si="12"/>
        <v>0</v>
      </c>
      <c r="H39" s="10">
        <f t="shared" si="12"/>
        <v>5833.333333333333</v>
      </c>
      <c r="I39" s="10">
        <f t="shared" si="12"/>
        <v>8750</v>
      </c>
      <c r="J39" s="10">
        <f t="shared" si="12"/>
        <v>11666.666666666666</v>
      </c>
      <c r="K39" s="10">
        <f t="shared" si="12"/>
        <v>11666.666666666666</v>
      </c>
      <c r="L39" s="10">
        <f t="shared" si="12"/>
        <v>11666.666666666666</v>
      </c>
      <c r="M39" s="10">
        <f t="shared" si="12"/>
        <v>11666.666666666666</v>
      </c>
      <c r="N39" s="10">
        <f t="shared" si="12"/>
        <v>11666.666666666666</v>
      </c>
      <c r="O39" s="10">
        <f t="shared" si="12"/>
        <v>11666.666666666666</v>
      </c>
      <c r="P39" s="10">
        <f t="shared" si="12"/>
        <v>17833.333333333332</v>
      </c>
      <c r="Q39" s="10">
        <f t="shared" si="12"/>
        <v>17833.333333333332</v>
      </c>
      <c r="R39" s="10">
        <f t="shared" si="12"/>
        <v>17833.333333333332</v>
      </c>
      <c r="S39" s="10">
        <f t="shared" si="12"/>
        <v>17833.333333333332</v>
      </c>
      <c r="T39" s="10">
        <f t="shared" si="12"/>
        <v>17833.333333333332</v>
      </c>
      <c r="U39" s="10">
        <f t="shared" si="12"/>
        <v>17833.333333333332</v>
      </c>
      <c r="V39" s="10">
        <f t="shared" si="12"/>
        <v>17833.333333333332</v>
      </c>
      <c r="W39" s="10">
        <f t="shared" si="12"/>
        <v>17833.333333333332</v>
      </c>
      <c r="X39" s="10">
        <f t="shared" si="12"/>
        <v>17833.333333333332</v>
      </c>
      <c r="Y39" s="10">
        <f t="shared" si="12"/>
        <v>17833.333333333332</v>
      </c>
      <c r="Z39" s="10">
        <f t="shared" si="12"/>
        <v>17833.333333333332</v>
      </c>
      <c r="AA39" s="10">
        <f t="shared" si="12"/>
        <v>17833.333333333332</v>
      </c>
      <c r="AB39" s="10">
        <f t="shared" si="12"/>
        <v>21250</v>
      </c>
      <c r="AC39" s="10">
        <f t="shared" si="12"/>
        <v>21250</v>
      </c>
      <c r="AD39" s="10">
        <f t="shared" si="12"/>
        <v>21250</v>
      </c>
      <c r="AE39" s="10">
        <f t="shared" si="12"/>
        <v>21250</v>
      </c>
      <c r="AF39" s="10">
        <f t="shared" si="12"/>
        <v>21250</v>
      </c>
      <c r="AG39" s="10">
        <f t="shared" si="12"/>
        <v>21250</v>
      </c>
      <c r="AH39" s="10">
        <f t="shared" si="12"/>
        <v>21250</v>
      </c>
      <c r="AI39" s="10">
        <f t="shared" si="12"/>
        <v>21250</v>
      </c>
      <c r="AJ39" s="10">
        <f t="shared" si="12"/>
        <v>21250</v>
      </c>
      <c r="AK39" s="10">
        <f t="shared" si="12"/>
        <v>21250</v>
      </c>
      <c r="AL39" s="10">
        <f t="shared" si="12"/>
        <v>21250</v>
      </c>
      <c r="AM39" s="10">
        <f t="shared" si="12"/>
        <v>21250</v>
      </c>
      <c r="AN39" s="10">
        <f t="shared" si="12"/>
        <v>21250</v>
      </c>
      <c r="AO39" s="10">
        <f t="shared" si="12"/>
        <v>21250</v>
      </c>
      <c r="AP39" s="10">
        <f t="shared" si="12"/>
        <v>21250</v>
      </c>
      <c r="AQ39" s="10">
        <f t="shared" si="12"/>
        <v>21250</v>
      </c>
      <c r="AR39" s="10">
        <f t="shared" si="12"/>
        <v>21250</v>
      </c>
      <c r="AS39" s="10">
        <f t="shared" si="12"/>
        <v>21250</v>
      </c>
      <c r="AT39" s="10"/>
      <c r="AU39" s="10"/>
      <c r="AV39" s="10">
        <f t="shared" si="12"/>
        <v>14583.333333333332</v>
      </c>
      <c r="AW39" s="10">
        <f t="shared" si="12"/>
        <v>141000</v>
      </c>
      <c r="AX39" s="10">
        <f t="shared" si="12"/>
        <v>196000.00000000003</v>
      </c>
      <c r="AY39" s="10">
        <f t="shared" si="12"/>
        <v>255000.00000000003</v>
      </c>
      <c r="AZ39" s="27"/>
      <c r="BA39" s="27"/>
      <c r="BB39" s="27"/>
    </row>
    <row r="40" spans="1:54" hidden="1">
      <c r="A40" s="4"/>
      <c r="B40" t="s">
        <v>24</v>
      </c>
      <c r="D40" s="26"/>
      <c r="E40" s="26"/>
      <c r="F40" s="26"/>
      <c r="G40" s="26"/>
      <c r="H40" s="26">
        <v>5833.333333333333</v>
      </c>
      <c r="I40" s="26">
        <v>5833.333333333333</v>
      </c>
      <c r="J40" s="26">
        <v>5833.333333333333</v>
      </c>
      <c r="K40" s="26">
        <v>5833.333333333333</v>
      </c>
      <c r="L40" s="26">
        <v>5833.333333333333</v>
      </c>
      <c r="M40" s="26">
        <v>5833.333333333333</v>
      </c>
      <c r="N40" s="26">
        <v>5833.333333333333</v>
      </c>
      <c r="O40" s="26">
        <v>5833.333333333333</v>
      </c>
      <c r="P40" s="26">
        <v>5833.333333333333</v>
      </c>
      <c r="Q40" s="26">
        <v>5833.333333333333</v>
      </c>
      <c r="R40" s="26">
        <v>5833.333333333333</v>
      </c>
      <c r="S40" s="26">
        <v>5833.333333333333</v>
      </c>
      <c r="T40" s="26">
        <v>5833.333333333333</v>
      </c>
      <c r="U40" s="26">
        <v>5833.333333333333</v>
      </c>
      <c r="V40" s="26">
        <v>5833.333333333333</v>
      </c>
      <c r="W40" s="26">
        <v>5833.333333333333</v>
      </c>
      <c r="X40" s="26">
        <v>5833.333333333333</v>
      </c>
      <c r="Y40" s="26">
        <v>5833.333333333333</v>
      </c>
      <c r="Z40" s="26">
        <v>5833.333333333333</v>
      </c>
      <c r="AA40" s="26">
        <v>5833.333333333333</v>
      </c>
      <c r="AB40" s="26">
        <v>5833.333333333333</v>
      </c>
      <c r="AC40" s="26">
        <v>5833.333333333333</v>
      </c>
      <c r="AD40" s="26">
        <v>5833.333333333333</v>
      </c>
      <c r="AE40" s="26">
        <v>5833.333333333333</v>
      </c>
      <c r="AF40" s="26">
        <v>5833.333333333333</v>
      </c>
      <c r="AG40" s="26">
        <v>5833.333333333333</v>
      </c>
      <c r="AH40" s="26">
        <v>5833.333333333333</v>
      </c>
      <c r="AI40" s="26">
        <v>5833.333333333333</v>
      </c>
      <c r="AJ40" s="26">
        <v>5833.333333333333</v>
      </c>
      <c r="AK40" s="26">
        <v>5833.333333333333</v>
      </c>
      <c r="AL40" s="26">
        <v>5833.333333333333</v>
      </c>
      <c r="AM40" s="26">
        <v>5833.333333333333</v>
      </c>
      <c r="AN40" s="26">
        <v>5833.333333333333</v>
      </c>
      <c r="AO40" s="26">
        <v>5833.333333333333</v>
      </c>
      <c r="AP40" s="26">
        <v>5833.333333333333</v>
      </c>
      <c r="AQ40" s="26">
        <v>5833.333333333333</v>
      </c>
      <c r="AR40" s="26">
        <v>5833.333333333333</v>
      </c>
      <c r="AS40" s="26">
        <v>5833.333333333333</v>
      </c>
      <c r="AV40" s="30">
        <f>SUM(C40:I40)</f>
        <v>11666.666666666666</v>
      </c>
      <c r="AW40" s="30">
        <f>SUM(J40:U40)</f>
        <v>70000.000000000015</v>
      </c>
      <c r="AX40" s="30">
        <f>SUM(V40:AG40)</f>
        <v>70000.000000000015</v>
      </c>
      <c r="AY40" s="30">
        <f t="shared" si="9"/>
        <v>70000.000000000015</v>
      </c>
      <c r="AZ40" s="27"/>
      <c r="BA40" s="27"/>
      <c r="BB40" s="27"/>
    </row>
    <row r="41" spans="1:54" hidden="1">
      <c r="A41" s="4"/>
      <c r="B41" t="s">
        <v>24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v>5833.333333333333</v>
      </c>
      <c r="Q41" s="26">
        <v>5833.333333333333</v>
      </c>
      <c r="R41" s="26">
        <v>5833.333333333333</v>
      </c>
      <c r="S41" s="26">
        <v>5833.333333333333</v>
      </c>
      <c r="T41" s="26">
        <v>5833.333333333333</v>
      </c>
      <c r="U41" s="26">
        <v>5833.333333333333</v>
      </c>
      <c r="V41" s="26">
        <v>5833.333333333333</v>
      </c>
      <c r="W41" s="26">
        <v>5833.333333333333</v>
      </c>
      <c r="X41" s="26">
        <v>5833.333333333333</v>
      </c>
      <c r="Y41" s="26">
        <v>5833.333333333333</v>
      </c>
      <c r="Z41" s="26">
        <v>5833.333333333333</v>
      </c>
      <c r="AA41" s="26">
        <v>5833.333333333333</v>
      </c>
      <c r="AB41" s="26">
        <v>5833.333333333333</v>
      </c>
      <c r="AC41" s="26">
        <v>5833.333333333333</v>
      </c>
      <c r="AD41" s="26">
        <v>5833.333333333333</v>
      </c>
      <c r="AE41" s="26">
        <v>5833.333333333333</v>
      </c>
      <c r="AF41" s="26">
        <v>5833.333333333333</v>
      </c>
      <c r="AG41" s="26">
        <v>5833.333333333333</v>
      </c>
      <c r="AH41" s="26">
        <v>5833.333333333333</v>
      </c>
      <c r="AI41" s="26">
        <v>5833.333333333333</v>
      </c>
      <c r="AJ41" s="26">
        <v>5833.333333333333</v>
      </c>
      <c r="AK41" s="26">
        <v>5833.333333333333</v>
      </c>
      <c r="AL41" s="26">
        <v>5833.333333333333</v>
      </c>
      <c r="AM41" s="26">
        <v>5833.333333333333</v>
      </c>
      <c r="AN41" s="26">
        <v>5833.333333333333</v>
      </c>
      <c r="AO41" s="26">
        <v>5833.333333333333</v>
      </c>
      <c r="AP41" s="26">
        <v>5833.333333333333</v>
      </c>
      <c r="AQ41" s="26">
        <v>5833.333333333333</v>
      </c>
      <c r="AR41" s="26">
        <v>5833.333333333333</v>
      </c>
      <c r="AS41" s="26">
        <v>5833.333333333333</v>
      </c>
      <c r="AV41" s="30"/>
      <c r="AW41" s="30">
        <f>SUM(J41:U41)</f>
        <v>35000</v>
      </c>
      <c r="AX41" s="30">
        <f>SUM(V41:AG41)</f>
        <v>70000.000000000015</v>
      </c>
      <c r="AY41" s="30">
        <f t="shared" si="9"/>
        <v>70000.000000000015</v>
      </c>
      <c r="AZ41" s="27"/>
      <c r="BA41" s="27"/>
      <c r="BB41" s="27"/>
    </row>
    <row r="42" spans="1:54" hidden="1">
      <c r="A42" s="4"/>
      <c r="B42" t="s">
        <v>25</v>
      </c>
      <c r="D42" s="26"/>
      <c r="E42" s="26"/>
      <c r="F42" s="26"/>
      <c r="G42" s="26"/>
      <c r="H42" s="26"/>
      <c r="I42" s="26"/>
      <c r="J42" s="7"/>
      <c r="K42" s="7"/>
      <c r="L42" s="7"/>
      <c r="M42" s="7"/>
      <c r="N42" s="7"/>
      <c r="O42" s="7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V42" s="30"/>
      <c r="AW42" s="30"/>
      <c r="AX42" s="30"/>
      <c r="AY42" s="30"/>
      <c r="AZ42" s="27"/>
      <c r="BA42" s="27"/>
      <c r="BB42" s="27"/>
    </row>
    <row r="43" spans="1:54" hidden="1">
      <c r="A43" s="4"/>
      <c r="D43" s="26"/>
      <c r="E43" s="26"/>
      <c r="F43" s="26"/>
      <c r="G43" s="26"/>
      <c r="H43" s="26"/>
      <c r="I43" s="26"/>
      <c r="J43" s="7">
        <v>2916.6666666666665</v>
      </c>
      <c r="K43" s="7">
        <v>2916.6666666666665</v>
      </c>
      <c r="L43" s="7">
        <v>2916.6666666666665</v>
      </c>
      <c r="M43" s="7">
        <v>2916.6666666666665</v>
      </c>
      <c r="N43" s="7">
        <v>2916.6666666666665</v>
      </c>
      <c r="O43" s="7">
        <v>2916.6666666666665</v>
      </c>
      <c r="P43" s="26">
        <v>3083.3333333333335</v>
      </c>
      <c r="Q43" s="26">
        <v>3083.3333333333335</v>
      </c>
      <c r="R43" s="26">
        <v>3083.3333333333335</v>
      </c>
      <c r="S43" s="26">
        <v>3083.3333333333335</v>
      </c>
      <c r="T43" s="26">
        <v>3083.3333333333335</v>
      </c>
      <c r="U43" s="26">
        <v>3083.3333333333335</v>
      </c>
      <c r="V43" s="26">
        <v>3083.3333333333335</v>
      </c>
      <c r="W43" s="26">
        <v>3083.3333333333335</v>
      </c>
      <c r="X43" s="26">
        <v>3083.3333333333335</v>
      </c>
      <c r="Y43" s="26">
        <v>3083.3333333333335</v>
      </c>
      <c r="Z43" s="26">
        <v>3083.3333333333335</v>
      </c>
      <c r="AA43" s="26">
        <v>3083.3333333333335</v>
      </c>
      <c r="AB43" s="26">
        <v>3333.3333333333335</v>
      </c>
      <c r="AC43" s="26">
        <v>3333.3333333333335</v>
      </c>
      <c r="AD43" s="26">
        <v>3333.3333333333335</v>
      </c>
      <c r="AE43" s="26">
        <v>3333.3333333333335</v>
      </c>
      <c r="AF43" s="26">
        <v>3333.3333333333335</v>
      </c>
      <c r="AG43" s="26">
        <v>3333.3333333333335</v>
      </c>
      <c r="AH43" s="26">
        <v>3333.3333333333335</v>
      </c>
      <c r="AI43" s="26">
        <v>3333.3333333333335</v>
      </c>
      <c r="AJ43" s="26">
        <v>3333.3333333333335</v>
      </c>
      <c r="AK43" s="26">
        <v>3333.3333333333335</v>
      </c>
      <c r="AL43" s="26">
        <v>3333.3333333333335</v>
      </c>
      <c r="AM43" s="26">
        <v>3333.3333333333335</v>
      </c>
      <c r="AN43" s="26">
        <v>3333.3333333333335</v>
      </c>
      <c r="AO43" s="26">
        <v>3333.3333333333335</v>
      </c>
      <c r="AP43" s="26">
        <v>3333.3333333333335</v>
      </c>
      <c r="AQ43" s="26">
        <v>3333.3333333333335</v>
      </c>
      <c r="AR43" s="26">
        <v>3333.3333333333335</v>
      </c>
      <c r="AS43" s="26">
        <v>3333.3333333333335</v>
      </c>
      <c r="AV43" s="30"/>
      <c r="AW43" s="30"/>
      <c r="AX43" s="30"/>
      <c r="AY43" s="30">
        <f t="shared" si="9"/>
        <v>40000</v>
      </c>
      <c r="AZ43" s="27"/>
      <c r="BA43" s="27"/>
      <c r="BB43" s="27"/>
    </row>
    <row r="44" spans="1:54" hidden="1">
      <c r="A44" s="4"/>
      <c r="B44" t="s">
        <v>26</v>
      </c>
      <c r="F44" s="7"/>
      <c r="G44" s="7"/>
      <c r="H44" s="7"/>
      <c r="I44" s="7">
        <v>2916.6666666666665</v>
      </c>
      <c r="J44" s="7">
        <v>2916.6666666666665</v>
      </c>
      <c r="K44" s="7">
        <v>2916.6666666666665</v>
      </c>
      <c r="L44" s="7">
        <v>2916.6666666666665</v>
      </c>
      <c r="M44" s="7">
        <v>2916.6666666666665</v>
      </c>
      <c r="N44" s="7">
        <v>2916.6666666666665</v>
      </c>
      <c r="O44" s="7">
        <v>2916.6666666666665</v>
      </c>
      <c r="P44" s="26">
        <v>3083.3333333333335</v>
      </c>
      <c r="Q44" s="26">
        <v>3083.3333333333335</v>
      </c>
      <c r="R44" s="26">
        <v>3083.3333333333335</v>
      </c>
      <c r="S44" s="26">
        <v>3083.3333333333335</v>
      </c>
      <c r="T44" s="26">
        <v>3083.3333333333335</v>
      </c>
      <c r="U44" s="26">
        <v>3083.3333333333335</v>
      </c>
      <c r="V44" s="26">
        <v>3083.3333333333335</v>
      </c>
      <c r="W44" s="26">
        <v>3083.3333333333335</v>
      </c>
      <c r="X44" s="26">
        <v>3083.3333333333335</v>
      </c>
      <c r="Y44" s="26">
        <v>3083.3333333333335</v>
      </c>
      <c r="Z44" s="26">
        <v>3083.3333333333335</v>
      </c>
      <c r="AA44" s="26">
        <v>3083.3333333333335</v>
      </c>
      <c r="AB44" s="26">
        <v>3333.3333333333335</v>
      </c>
      <c r="AC44" s="26">
        <v>3333.3333333333335</v>
      </c>
      <c r="AD44" s="26">
        <v>3333.3333333333335</v>
      </c>
      <c r="AE44" s="26">
        <v>3333.3333333333335</v>
      </c>
      <c r="AF44" s="26">
        <v>3333.3333333333335</v>
      </c>
      <c r="AG44" s="26">
        <v>3333.3333333333335</v>
      </c>
      <c r="AH44" s="26">
        <v>3333.3333333333335</v>
      </c>
      <c r="AI44" s="26">
        <v>3333.3333333333335</v>
      </c>
      <c r="AJ44" s="26">
        <v>3333.3333333333335</v>
      </c>
      <c r="AK44" s="26">
        <v>3333.3333333333335</v>
      </c>
      <c r="AL44" s="26">
        <v>3333.3333333333335</v>
      </c>
      <c r="AM44" s="26">
        <v>3333.3333333333335</v>
      </c>
      <c r="AN44" s="26">
        <v>3333.3333333333335</v>
      </c>
      <c r="AO44" s="26">
        <v>3333.3333333333335</v>
      </c>
      <c r="AP44" s="26">
        <v>3333.3333333333335</v>
      </c>
      <c r="AQ44" s="26">
        <v>3333.3333333333335</v>
      </c>
      <c r="AR44" s="26">
        <v>3333.3333333333335</v>
      </c>
      <c r="AS44" s="26">
        <v>3333.3333333333335</v>
      </c>
      <c r="AV44" s="30">
        <f>SUM(C44:I44)</f>
        <v>2916.6666666666665</v>
      </c>
      <c r="AW44" s="30">
        <f>SUM(J44:U44)</f>
        <v>36000</v>
      </c>
      <c r="AX44" s="30">
        <f>SUM(V44:AG44)</f>
        <v>38500</v>
      </c>
      <c r="AY44" s="30">
        <f t="shared" si="9"/>
        <v>40000</v>
      </c>
      <c r="AZ44" s="27"/>
      <c r="BA44" s="27"/>
      <c r="BB44" s="27"/>
    </row>
    <row r="45" spans="1:54" hidden="1">
      <c r="A45" s="4"/>
      <c r="B45" t="s">
        <v>26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2916.6666666666665</v>
      </c>
      <c r="AC45" s="26">
        <v>2916.6666666666665</v>
      </c>
      <c r="AD45" s="26">
        <v>2916.6666666666665</v>
      </c>
      <c r="AE45" s="26">
        <v>2916.6666666666665</v>
      </c>
      <c r="AF45" s="26">
        <v>2916.6666666666665</v>
      </c>
      <c r="AG45" s="26">
        <v>2916.6666666666665</v>
      </c>
      <c r="AH45" s="26">
        <v>2916.6666666666665</v>
      </c>
      <c r="AI45" s="26">
        <v>2916.6666666666665</v>
      </c>
      <c r="AJ45" s="26">
        <v>2916.6666666666665</v>
      </c>
      <c r="AK45" s="26">
        <v>2916.6666666666665</v>
      </c>
      <c r="AL45" s="26">
        <v>2916.6666666666665</v>
      </c>
      <c r="AM45" s="26">
        <v>2916.6666666666665</v>
      </c>
      <c r="AN45" s="26">
        <v>2916.6666666666665</v>
      </c>
      <c r="AO45" s="26">
        <v>2916.6666666666665</v>
      </c>
      <c r="AP45" s="26">
        <v>2916.6666666666665</v>
      </c>
      <c r="AQ45" s="26">
        <v>2916.6666666666665</v>
      </c>
      <c r="AR45" s="26">
        <v>2916.6666666666665</v>
      </c>
      <c r="AS45" s="26">
        <v>2916.6666666666665</v>
      </c>
      <c r="AV45" s="30"/>
      <c r="AW45" s="30"/>
      <c r="AX45" s="30">
        <f>SUM(V45:AG45)</f>
        <v>17500</v>
      </c>
      <c r="AY45" s="30">
        <f t="shared" si="9"/>
        <v>35000.000000000007</v>
      </c>
      <c r="AZ45" s="28"/>
      <c r="BA45" s="27"/>
      <c r="BB45" s="27"/>
    </row>
    <row r="46" spans="1:54">
      <c r="A46" s="4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V46" s="30"/>
      <c r="AW46" s="30"/>
      <c r="AX46" s="30"/>
      <c r="AY46" s="30"/>
      <c r="AZ46" s="28"/>
      <c r="BA46" s="27"/>
      <c r="BB46" s="27"/>
    </row>
    <row r="47" spans="1:54">
      <c r="A47" s="33" t="s">
        <v>27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5"/>
      <c r="AZ47" s="28"/>
      <c r="BA47" s="28"/>
      <c r="BB47" s="28"/>
    </row>
    <row r="48" spans="1:54">
      <c r="A48" s="33"/>
      <c r="B48" s="34" t="s">
        <v>28</v>
      </c>
      <c r="C48" s="34"/>
      <c r="D48" s="36">
        <f>SUM(D26:D47)</f>
        <v>9200</v>
      </c>
      <c r="E48" s="36">
        <f>SUM(E26:E47)</f>
        <v>8900</v>
      </c>
      <c r="F48" s="36">
        <f>SUM(F26:F47)</f>
        <v>14700</v>
      </c>
      <c r="G48" s="36">
        <f>SUM(G26:G47)</f>
        <v>14700</v>
      </c>
      <c r="H48" s="36">
        <f>SUM(H26:H47)</f>
        <v>33166.666666666664</v>
      </c>
      <c r="I48" s="36">
        <f>SUM(I26:I47)</f>
        <v>39000</v>
      </c>
      <c r="J48" s="36">
        <f>SUM(J26:J47)</f>
        <v>44833.333333333328</v>
      </c>
      <c r="K48" s="36">
        <f>SUM(K26:K47)</f>
        <v>44833.333333333328</v>
      </c>
      <c r="L48" s="36">
        <f>SUM(L26:L47)</f>
        <v>44833.333333333328</v>
      </c>
      <c r="M48" s="36">
        <f>SUM(M26:M47)</f>
        <v>44833.333333333328</v>
      </c>
      <c r="N48" s="36">
        <f>SUM(N26:N47)</f>
        <v>44833.333333333328</v>
      </c>
      <c r="O48" s="36">
        <f>SUM(O26:O47)</f>
        <v>44833.333333333328</v>
      </c>
      <c r="P48" s="36">
        <f>SUM(P26:P47)</f>
        <v>62000.000000000015</v>
      </c>
      <c r="Q48" s="36">
        <f>SUM(Q26:Q47)</f>
        <v>62000.000000000015</v>
      </c>
      <c r="R48" s="36">
        <f>SUM(R26:R47)</f>
        <v>62000.000000000015</v>
      </c>
      <c r="S48" s="36">
        <f>SUM(S26:S47)</f>
        <v>62000.000000000015</v>
      </c>
      <c r="T48" s="36">
        <f>SUM(T26:T47)</f>
        <v>62000.000000000015</v>
      </c>
      <c r="U48" s="36">
        <f>SUM(U26:U47)</f>
        <v>62000.000000000015</v>
      </c>
      <c r="V48" s="36">
        <f>SUM(V26:V47)</f>
        <v>62000.000000000015</v>
      </c>
      <c r="W48" s="36">
        <f>SUM(W26:W47)</f>
        <v>62000.000000000015</v>
      </c>
      <c r="X48" s="36">
        <f>SUM(X26:X47)</f>
        <v>62000.000000000015</v>
      </c>
      <c r="Y48" s="36">
        <f>SUM(Y26:Y47)</f>
        <v>62000.000000000015</v>
      </c>
      <c r="Z48" s="36">
        <f>SUM(Z26:Z47)</f>
        <v>62000.000000000015</v>
      </c>
      <c r="AA48" s="36">
        <f>SUM(AA26:AA47)</f>
        <v>62000.000000000015</v>
      </c>
      <c r="AB48" s="36">
        <f>SUM(AB26:AB47)</f>
        <v>91499.999999999985</v>
      </c>
      <c r="AC48" s="36">
        <f>SUM(AC26:AC47)</f>
        <v>91499.999999999985</v>
      </c>
      <c r="AD48" s="36">
        <f>SUM(AD26:AD47)</f>
        <v>91499.999999999985</v>
      </c>
      <c r="AE48" s="36">
        <f>SUM(AE26:AE47)</f>
        <v>91499.999999999985</v>
      </c>
      <c r="AF48" s="36">
        <f>SUM(AF26:AF47)</f>
        <v>91499.999999999985</v>
      </c>
      <c r="AG48" s="36">
        <f>SUM(AG26:AG47)</f>
        <v>91499.999999999985</v>
      </c>
      <c r="AH48" s="36">
        <f>SUM(AH26:AH47)</f>
        <v>91499.999999999985</v>
      </c>
      <c r="AI48" s="36">
        <f>SUM(AI26:AI47)</f>
        <v>91499.999999999985</v>
      </c>
      <c r="AJ48" s="36">
        <f>SUM(AJ26:AJ47)</f>
        <v>91499.999999999985</v>
      </c>
      <c r="AK48" s="36">
        <f>SUM(AK26:AK47)</f>
        <v>91499.999999999985</v>
      </c>
      <c r="AL48" s="36">
        <f>SUM(AL26:AL47)</f>
        <v>91499.999999999985</v>
      </c>
      <c r="AM48" s="36">
        <f>SUM(AM26:AM47)</f>
        <v>91499.999999999985</v>
      </c>
      <c r="AN48" s="36">
        <f>SUM(AN26:AN47)</f>
        <v>91499.999999999985</v>
      </c>
      <c r="AO48" s="36">
        <f>SUM(AO26:AO47)</f>
        <v>91499.999999999985</v>
      </c>
      <c r="AP48" s="36">
        <f>SUM(AP26:AP47)</f>
        <v>91499.999999999985</v>
      </c>
      <c r="AQ48" s="36">
        <f>SUM(AQ26:AQ47)</f>
        <v>91499.999999999985</v>
      </c>
      <c r="AR48" s="36">
        <f>SUM(AR26:AR47)</f>
        <v>91499.999999999985</v>
      </c>
      <c r="AS48" s="36">
        <f>SUM(AS26:AS47)</f>
        <v>91499.999999999985</v>
      </c>
      <c r="AT48" s="34"/>
      <c r="AU48" s="37">
        <v>73023</v>
      </c>
      <c r="AV48" s="36">
        <f>SUM(AV25+AV30+AV34+AV39)</f>
        <v>106606.33333333333</v>
      </c>
      <c r="AW48" s="36">
        <f t="shared" ref="AW48:AY48" si="13">SUM(AW25+AW30+AW34+AW39)</f>
        <v>370100</v>
      </c>
      <c r="AX48" s="36">
        <f t="shared" si="13"/>
        <v>530000.00000000012</v>
      </c>
      <c r="AY48" s="36">
        <f t="shared" si="13"/>
        <v>667000</v>
      </c>
      <c r="AZ48" s="28"/>
      <c r="BA48" s="28"/>
      <c r="BB48" s="28"/>
    </row>
    <row r="49" spans="1:54" hidden="1">
      <c r="A49" s="4"/>
      <c r="B49" t="s">
        <v>29</v>
      </c>
      <c r="D49">
        <f>COUNT(D26:D45)</f>
        <v>6</v>
      </c>
      <c r="E49">
        <f>COUNT(E26:E45)</f>
        <v>6</v>
      </c>
      <c r="F49">
        <f>COUNT(F26:F45)</f>
        <v>6</v>
      </c>
      <c r="G49">
        <f>COUNT(G26:G45)</f>
        <v>6</v>
      </c>
      <c r="H49">
        <f>COUNT(H26:H45)</f>
        <v>9</v>
      </c>
      <c r="I49">
        <f>COUNT(I26:I45)</f>
        <v>10</v>
      </c>
      <c r="J49">
        <f>COUNT(J26:J45)</f>
        <v>11</v>
      </c>
      <c r="K49">
        <f>COUNT(K26:K45)</f>
        <v>11</v>
      </c>
      <c r="L49">
        <f>COUNT(L26:L45)</f>
        <v>11</v>
      </c>
      <c r="M49">
        <f>COUNT(M26:M45)</f>
        <v>11</v>
      </c>
      <c r="N49">
        <f>COUNT(N26:N45)</f>
        <v>11</v>
      </c>
      <c r="O49">
        <f>COUNT(O26:O45)</f>
        <v>11</v>
      </c>
      <c r="P49">
        <f>COUNT(P26:P45)</f>
        <v>13</v>
      </c>
      <c r="Q49">
        <f>COUNT(Q26:Q45)</f>
        <v>13</v>
      </c>
      <c r="R49">
        <f>COUNT(R26:R45)</f>
        <v>13</v>
      </c>
      <c r="S49">
        <f>COUNT(S26:S45)</f>
        <v>13</v>
      </c>
      <c r="T49">
        <f>COUNT(T26:T45)</f>
        <v>13</v>
      </c>
      <c r="U49">
        <f>COUNT(U26:U45)</f>
        <v>13</v>
      </c>
      <c r="V49">
        <f>COUNT(V26:V45)</f>
        <v>13</v>
      </c>
      <c r="W49">
        <f>COUNT(W26:W45)</f>
        <v>13</v>
      </c>
      <c r="X49">
        <f>COUNT(X26:X45)</f>
        <v>13</v>
      </c>
      <c r="Y49">
        <f>COUNT(Y26:Y45)</f>
        <v>13</v>
      </c>
      <c r="Z49">
        <f>COUNT(Z26:Z45)</f>
        <v>13</v>
      </c>
      <c r="AA49">
        <f>COUNT(AA26:AA45)</f>
        <v>13</v>
      </c>
      <c r="AB49">
        <f>COUNT(AB26:AB45)</f>
        <v>15</v>
      </c>
      <c r="AC49">
        <f>COUNT(AC26:AC45)</f>
        <v>15</v>
      </c>
      <c r="AD49">
        <f>COUNT(AD26:AD45)</f>
        <v>15</v>
      </c>
      <c r="AE49">
        <f>COUNT(AE26:AE45)</f>
        <v>15</v>
      </c>
      <c r="AF49">
        <f>COUNT(AF26:AF45)</f>
        <v>15</v>
      </c>
      <c r="AG49">
        <f>COUNT(AG26:AG45)</f>
        <v>15</v>
      </c>
      <c r="AH49">
        <f>COUNT(AH26:AH45)</f>
        <v>15</v>
      </c>
      <c r="AI49">
        <f>COUNT(AI26:AI45)</f>
        <v>15</v>
      </c>
      <c r="AJ49">
        <f>COUNT(AJ26:AJ45)</f>
        <v>15</v>
      </c>
      <c r="AK49">
        <f>COUNT(AK26:AK45)</f>
        <v>15</v>
      </c>
      <c r="AL49">
        <f>COUNT(AL26:AL45)</f>
        <v>15</v>
      </c>
      <c r="AM49">
        <f>COUNT(AM26:AM45)</f>
        <v>15</v>
      </c>
      <c r="AN49">
        <f>COUNT(AN26:AN45)</f>
        <v>15</v>
      </c>
      <c r="AO49">
        <f>COUNT(AO26:AO45)</f>
        <v>15</v>
      </c>
      <c r="AP49">
        <f>COUNT(AP26:AP45)</f>
        <v>15</v>
      </c>
      <c r="AQ49">
        <f>COUNT(AQ26:AQ45)</f>
        <v>15</v>
      </c>
      <c r="AR49">
        <f>COUNT(AR26:AR45)</f>
        <v>15</v>
      </c>
      <c r="AS49">
        <f>COUNT(AS26:AS45)</f>
        <v>15</v>
      </c>
      <c r="AV49" s="17">
        <f>COUNT(AV26:AV45)</f>
        <v>10</v>
      </c>
      <c r="AW49" s="17">
        <f>COUNT(AW26:AW45)</f>
        <v>11</v>
      </c>
      <c r="AX49" s="17">
        <f>COUNT(AX26:AX45)</f>
        <v>14</v>
      </c>
      <c r="AY49" s="17">
        <f>COUNT(AY26:AY45)</f>
        <v>15</v>
      </c>
      <c r="AZ49" s="28"/>
      <c r="BA49" s="28"/>
      <c r="BB49" s="28"/>
    </row>
    <row r="50" spans="1:54" hidden="1">
      <c r="A50" s="4"/>
      <c r="B50" t="s">
        <v>30</v>
      </c>
      <c r="AV50" s="31">
        <f>AV48/AV49</f>
        <v>10660.633333333333</v>
      </c>
      <c r="AW50" s="31">
        <f>AW48/AW49</f>
        <v>33645.454545454544</v>
      </c>
      <c r="AX50" s="31">
        <f>AX48/AX49</f>
        <v>37857.142857142862</v>
      </c>
      <c r="AY50" s="31">
        <f>AY48/AY49</f>
        <v>44466.666666666664</v>
      </c>
      <c r="AZ50" s="28"/>
      <c r="BA50" s="28"/>
      <c r="BB50" s="28"/>
    </row>
    <row r="51" spans="1:54" hidden="1"/>
    <row r="52" spans="1:54">
      <c r="A52" s="29" t="s">
        <v>32</v>
      </c>
    </row>
    <row r="53" spans="1:54">
      <c r="A53" t="s">
        <v>33</v>
      </c>
      <c r="D53" s="19">
        <f>SUM(D54:D55)</f>
        <v>2200</v>
      </c>
      <c r="E53" s="19">
        <f t="shared" ref="E53:AY53" si="14">SUM(E54:E55)</f>
        <v>4500</v>
      </c>
      <c r="F53" s="19">
        <f t="shared" si="14"/>
        <v>7500</v>
      </c>
      <c r="G53" s="19">
        <f t="shared" si="14"/>
        <v>10166.666666666666</v>
      </c>
      <c r="H53" s="19">
        <f t="shared" si="14"/>
        <v>10166.666666666666</v>
      </c>
      <c r="I53" s="19">
        <f t="shared" si="14"/>
        <v>10166.666666666666</v>
      </c>
      <c r="J53" s="19">
        <f t="shared" si="14"/>
        <v>10166.666666666666</v>
      </c>
      <c r="K53" s="19">
        <f t="shared" si="14"/>
        <v>10166.666666666666</v>
      </c>
      <c r="L53" s="19">
        <f t="shared" si="14"/>
        <v>10166.666666666666</v>
      </c>
      <c r="M53" s="19">
        <f t="shared" si="14"/>
        <v>10166.666666666666</v>
      </c>
      <c r="N53" s="19">
        <f t="shared" si="14"/>
        <v>10166.666666666666</v>
      </c>
      <c r="O53" s="19">
        <f t="shared" si="14"/>
        <v>10166.666666666666</v>
      </c>
      <c r="P53" s="19">
        <f t="shared" si="14"/>
        <v>7916.666666666667</v>
      </c>
      <c r="Q53" s="19">
        <f t="shared" si="14"/>
        <v>7916.666666666667</v>
      </c>
      <c r="R53" s="19">
        <f t="shared" si="14"/>
        <v>7916.666666666667</v>
      </c>
      <c r="S53" s="19">
        <f t="shared" si="14"/>
        <v>7916.666666666667</v>
      </c>
      <c r="T53" s="19">
        <f t="shared" si="14"/>
        <v>7916.666666666667</v>
      </c>
      <c r="U53" s="19">
        <f t="shared" si="14"/>
        <v>7916.666666666667</v>
      </c>
      <c r="V53" s="19">
        <f t="shared" si="14"/>
        <v>7916.666666666667</v>
      </c>
      <c r="W53" s="19">
        <f t="shared" si="14"/>
        <v>7916.666666666667</v>
      </c>
      <c r="X53" s="19">
        <f t="shared" si="14"/>
        <v>7916.666666666667</v>
      </c>
      <c r="Y53" s="19">
        <f t="shared" si="14"/>
        <v>7916.666666666667</v>
      </c>
      <c r="Z53" s="19">
        <f t="shared" si="14"/>
        <v>7916.666666666667</v>
      </c>
      <c r="AA53" s="19">
        <f t="shared" si="14"/>
        <v>7916.666666666667</v>
      </c>
      <c r="AB53" s="19">
        <f t="shared" si="14"/>
        <v>13750</v>
      </c>
      <c r="AC53" s="19">
        <f t="shared" si="14"/>
        <v>13750</v>
      </c>
      <c r="AD53" s="19">
        <f t="shared" si="14"/>
        <v>13750</v>
      </c>
      <c r="AE53" s="19">
        <f t="shared" si="14"/>
        <v>13750</v>
      </c>
      <c r="AF53" s="19">
        <f t="shared" si="14"/>
        <v>13750</v>
      </c>
      <c r="AG53" s="19">
        <f t="shared" si="14"/>
        <v>13750</v>
      </c>
      <c r="AH53" s="19">
        <f t="shared" si="14"/>
        <v>13750</v>
      </c>
      <c r="AI53" s="19">
        <f t="shared" si="14"/>
        <v>13750</v>
      </c>
      <c r="AJ53" s="19">
        <f t="shared" si="14"/>
        <v>13750</v>
      </c>
      <c r="AK53" s="19">
        <f t="shared" si="14"/>
        <v>13750</v>
      </c>
      <c r="AL53" s="19">
        <f t="shared" si="14"/>
        <v>13750</v>
      </c>
      <c r="AM53" s="19">
        <f t="shared" si="14"/>
        <v>13750</v>
      </c>
      <c r="AN53" s="19">
        <f t="shared" si="14"/>
        <v>13750</v>
      </c>
      <c r="AO53" s="19">
        <f t="shared" si="14"/>
        <v>13750</v>
      </c>
      <c r="AP53" s="19">
        <f t="shared" si="14"/>
        <v>13750</v>
      </c>
      <c r="AQ53" s="19">
        <f t="shared" si="14"/>
        <v>13750</v>
      </c>
      <c r="AR53" s="19">
        <f t="shared" si="14"/>
        <v>13750</v>
      </c>
      <c r="AS53" s="19">
        <f t="shared" si="14"/>
        <v>13750</v>
      </c>
      <c r="AT53" s="19"/>
      <c r="AU53" s="19"/>
      <c r="AV53" s="19">
        <f t="shared" si="14"/>
        <v>44699.999999999993</v>
      </c>
      <c r="AW53" s="19">
        <f t="shared" si="14"/>
        <v>108500.00000000001</v>
      </c>
      <c r="AX53" s="19">
        <f t="shared" si="14"/>
        <v>130000</v>
      </c>
      <c r="AY53" s="19">
        <f t="shared" si="14"/>
        <v>165000</v>
      </c>
    </row>
    <row r="54" spans="1:54">
      <c r="B54" t="s">
        <v>34</v>
      </c>
      <c r="C54" s="10"/>
      <c r="D54" s="10">
        <v>1200</v>
      </c>
      <c r="E54" s="10">
        <v>3500</v>
      </c>
      <c r="F54" s="10">
        <v>6500</v>
      </c>
      <c r="G54" s="10">
        <v>9166.6666666666661</v>
      </c>
      <c r="H54" s="10">
        <v>9166.6666666666661</v>
      </c>
      <c r="I54" s="10">
        <v>9166.6666666666661</v>
      </c>
      <c r="J54" s="10">
        <v>9166.6666666666661</v>
      </c>
      <c r="K54" s="10">
        <v>9166.6666666666661</v>
      </c>
      <c r="L54" s="10">
        <v>9166.6666666666661</v>
      </c>
      <c r="M54" s="10">
        <v>9166.6666666666661</v>
      </c>
      <c r="N54" s="10">
        <v>9166.6666666666661</v>
      </c>
      <c r="O54" s="10">
        <v>9166.6666666666661</v>
      </c>
      <c r="P54" s="10">
        <v>6666.666666666667</v>
      </c>
      <c r="Q54" s="10">
        <v>6666.666666666667</v>
      </c>
      <c r="R54" s="10">
        <v>6666.666666666667</v>
      </c>
      <c r="S54" s="10">
        <v>6666.666666666667</v>
      </c>
      <c r="T54" s="10">
        <v>6666.666666666667</v>
      </c>
      <c r="U54" s="10">
        <v>6666.666666666667</v>
      </c>
      <c r="V54" s="10">
        <v>6666.666666666667</v>
      </c>
      <c r="W54" s="10">
        <v>6666.666666666667</v>
      </c>
      <c r="X54" s="10">
        <v>6666.666666666667</v>
      </c>
      <c r="Y54" s="10">
        <v>6666.666666666667</v>
      </c>
      <c r="Z54" s="10">
        <v>6666.666666666667</v>
      </c>
      <c r="AA54" s="10">
        <v>6666.666666666667</v>
      </c>
      <c r="AB54" s="10">
        <v>12500</v>
      </c>
      <c r="AC54" s="10">
        <v>12500</v>
      </c>
      <c r="AD54" s="10">
        <v>12500</v>
      </c>
      <c r="AE54" s="10">
        <v>12500</v>
      </c>
      <c r="AF54" s="10">
        <v>12500</v>
      </c>
      <c r="AG54" s="10">
        <v>12500</v>
      </c>
      <c r="AH54" s="10">
        <v>12500</v>
      </c>
      <c r="AI54" s="10">
        <v>12500</v>
      </c>
      <c r="AJ54" s="10">
        <v>12500</v>
      </c>
      <c r="AK54" s="10">
        <v>12500</v>
      </c>
      <c r="AL54" s="10">
        <v>12500</v>
      </c>
      <c r="AM54" s="10">
        <v>12500</v>
      </c>
      <c r="AN54" s="10">
        <v>12500</v>
      </c>
      <c r="AO54" s="10">
        <v>12500</v>
      </c>
      <c r="AP54" s="10">
        <v>12500</v>
      </c>
      <c r="AQ54" s="10">
        <v>12500</v>
      </c>
      <c r="AR54" s="10">
        <v>12500</v>
      </c>
      <c r="AS54" s="10">
        <v>12500</v>
      </c>
      <c r="AV54" s="19">
        <f>SUM(C54:I54)</f>
        <v>38699.999999999993</v>
      </c>
      <c r="AW54" s="19">
        <f>SUM(J54:U54)</f>
        <v>95000.000000000015</v>
      </c>
      <c r="AX54" s="19">
        <f>SUM(V54:AG54)</f>
        <v>115000</v>
      </c>
      <c r="AY54" s="19">
        <f>SUM(AH54:AS54)</f>
        <v>150000</v>
      </c>
    </row>
    <row r="55" spans="1:54">
      <c r="B55" t="s">
        <v>35</v>
      </c>
      <c r="C55" s="10"/>
      <c r="D55" s="10">
        <v>1000</v>
      </c>
      <c r="E55" s="10">
        <v>1000</v>
      </c>
      <c r="F55" s="10">
        <v>1000</v>
      </c>
      <c r="G55" s="10">
        <v>1000</v>
      </c>
      <c r="H55" s="10">
        <v>1000</v>
      </c>
      <c r="I55" s="10">
        <v>1000</v>
      </c>
      <c r="J55" s="10">
        <v>1000</v>
      </c>
      <c r="K55" s="10">
        <v>1000</v>
      </c>
      <c r="L55" s="10">
        <v>1000</v>
      </c>
      <c r="M55" s="10">
        <v>1000</v>
      </c>
      <c r="N55" s="10">
        <v>1000</v>
      </c>
      <c r="O55" s="10">
        <v>1000</v>
      </c>
      <c r="P55" s="10">
        <v>1250</v>
      </c>
      <c r="Q55" s="10">
        <v>1250</v>
      </c>
      <c r="R55" s="10">
        <v>1250</v>
      </c>
      <c r="S55" s="10">
        <v>1250</v>
      </c>
      <c r="T55" s="10">
        <v>1250</v>
      </c>
      <c r="U55" s="10">
        <v>1250</v>
      </c>
      <c r="V55" s="10">
        <v>1250</v>
      </c>
      <c r="W55" s="10">
        <v>1250</v>
      </c>
      <c r="X55" s="10">
        <v>1250</v>
      </c>
      <c r="Y55" s="10">
        <v>1250</v>
      </c>
      <c r="Z55" s="10">
        <v>1250</v>
      </c>
      <c r="AA55" s="10">
        <v>1250</v>
      </c>
      <c r="AB55" s="10">
        <v>1250</v>
      </c>
      <c r="AC55" s="10">
        <v>1250</v>
      </c>
      <c r="AD55" s="10">
        <v>1250</v>
      </c>
      <c r="AE55" s="10">
        <v>1250</v>
      </c>
      <c r="AF55" s="10">
        <v>1250</v>
      </c>
      <c r="AG55" s="10">
        <v>1250</v>
      </c>
      <c r="AH55" s="10">
        <v>1250</v>
      </c>
      <c r="AI55" s="10">
        <v>1250</v>
      </c>
      <c r="AJ55" s="10">
        <v>1250</v>
      </c>
      <c r="AK55" s="10">
        <v>1250</v>
      </c>
      <c r="AL55" s="10">
        <v>1250</v>
      </c>
      <c r="AM55" s="10">
        <v>1250</v>
      </c>
      <c r="AN55" s="10">
        <v>1250</v>
      </c>
      <c r="AO55" s="10">
        <v>1250</v>
      </c>
      <c r="AP55" s="10">
        <v>1250</v>
      </c>
      <c r="AQ55" s="10">
        <v>1250</v>
      </c>
      <c r="AR55" s="10">
        <v>1250</v>
      </c>
      <c r="AS55" s="10">
        <v>1250</v>
      </c>
      <c r="AV55" s="19">
        <f t="shared" ref="AV55:AV61" si="15">SUM(C55:I55)</f>
        <v>6000</v>
      </c>
      <c r="AW55" s="19">
        <f t="shared" ref="AW55:AW61" si="16">SUM(J55:U55)</f>
        <v>13500</v>
      </c>
      <c r="AX55" s="19">
        <f t="shared" ref="AX55:AX61" si="17">SUM(V55:AG55)</f>
        <v>15000</v>
      </c>
      <c r="AY55" s="19">
        <f t="shared" ref="AY55:AY61" si="18">SUM(AH55:AS55)</f>
        <v>15000</v>
      </c>
    </row>
    <row r="56" spans="1:54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V56" s="19"/>
      <c r="AW56" s="19"/>
      <c r="AX56" s="19"/>
      <c r="AY56" s="19"/>
    </row>
    <row r="57" spans="1:54">
      <c r="A57" s="23" t="s">
        <v>36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V57" s="19"/>
      <c r="AW57" s="19"/>
      <c r="AX57" s="19"/>
      <c r="AY57" s="19"/>
    </row>
    <row r="58" spans="1:54">
      <c r="B58" t="s">
        <v>37</v>
      </c>
      <c r="C58" s="10"/>
      <c r="D58" s="10">
        <v>750</v>
      </c>
      <c r="E58" s="10">
        <v>750</v>
      </c>
      <c r="F58" s="10">
        <v>750</v>
      </c>
      <c r="G58" s="10">
        <v>750</v>
      </c>
      <c r="H58" s="10">
        <v>1500</v>
      </c>
      <c r="I58" s="10">
        <v>1750</v>
      </c>
      <c r="J58" s="10">
        <v>2000</v>
      </c>
      <c r="K58" s="10">
        <v>2000</v>
      </c>
      <c r="L58" s="10">
        <v>2000</v>
      </c>
      <c r="M58" s="10">
        <v>2000</v>
      </c>
      <c r="N58" s="10">
        <v>2000</v>
      </c>
      <c r="O58" s="10">
        <v>2000</v>
      </c>
      <c r="P58" s="10">
        <v>2500</v>
      </c>
      <c r="Q58" s="10">
        <v>2500</v>
      </c>
      <c r="R58" s="10">
        <v>2500</v>
      </c>
      <c r="S58" s="10">
        <v>2500</v>
      </c>
      <c r="T58" s="10">
        <v>2500</v>
      </c>
      <c r="U58" s="10">
        <v>2500</v>
      </c>
      <c r="V58" s="10">
        <v>2500</v>
      </c>
      <c r="W58" s="10">
        <v>2500</v>
      </c>
      <c r="X58" s="10">
        <v>2500</v>
      </c>
      <c r="Y58" s="10">
        <v>2500</v>
      </c>
      <c r="Z58" s="10">
        <v>2500</v>
      </c>
      <c r="AA58" s="10">
        <v>2500</v>
      </c>
      <c r="AB58" s="10">
        <v>4500</v>
      </c>
      <c r="AC58" s="10">
        <v>4500</v>
      </c>
      <c r="AD58" s="10">
        <v>4500</v>
      </c>
      <c r="AE58" s="10">
        <v>4500</v>
      </c>
      <c r="AF58" s="10">
        <v>4500</v>
      </c>
      <c r="AG58" s="10">
        <v>4500</v>
      </c>
      <c r="AH58" s="10">
        <v>5000</v>
      </c>
      <c r="AI58" s="10">
        <v>5000</v>
      </c>
      <c r="AJ58" s="10">
        <v>5000</v>
      </c>
      <c r="AK58" s="10">
        <v>5000</v>
      </c>
      <c r="AL58" s="10">
        <v>5000</v>
      </c>
      <c r="AM58" s="10">
        <v>5000</v>
      </c>
      <c r="AN58" s="10">
        <v>5000</v>
      </c>
      <c r="AO58" s="10">
        <v>5000</v>
      </c>
      <c r="AP58" s="10">
        <v>5000</v>
      </c>
      <c r="AQ58" s="10">
        <v>5000</v>
      </c>
      <c r="AR58" s="10">
        <v>5000</v>
      </c>
      <c r="AS58" s="10">
        <v>5000</v>
      </c>
      <c r="AV58" s="19">
        <f t="shared" si="15"/>
        <v>6250</v>
      </c>
      <c r="AW58" s="19">
        <f t="shared" si="16"/>
        <v>27000</v>
      </c>
      <c r="AX58" s="19">
        <f t="shared" si="17"/>
        <v>42000</v>
      </c>
      <c r="AY58" s="19">
        <f t="shared" si="18"/>
        <v>60000</v>
      </c>
    </row>
    <row r="59" spans="1:54">
      <c r="B59" t="s">
        <v>38</v>
      </c>
      <c r="C59" s="10"/>
      <c r="D59" s="10">
        <v>4883.333333333333</v>
      </c>
      <c r="E59" s="10">
        <v>4883.333333333333</v>
      </c>
      <c r="F59" s="10">
        <v>4883.333333333333</v>
      </c>
      <c r="G59" s="10">
        <v>4883.333333333333</v>
      </c>
      <c r="H59" s="10">
        <v>4883.333333333333</v>
      </c>
      <c r="I59" s="10">
        <v>4883.333333333333</v>
      </c>
      <c r="J59" s="10">
        <v>4966.666666666667</v>
      </c>
      <c r="K59" s="10">
        <v>4966.666666666667</v>
      </c>
      <c r="L59" s="10">
        <v>4966.666666666667</v>
      </c>
      <c r="M59" s="10">
        <v>4966.666666666667</v>
      </c>
      <c r="N59" s="10">
        <v>4966.666666666667</v>
      </c>
      <c r="O59" s="10">
        <v>4966.666666666667</v>
      </c>
      <c r="P59" s="10">
        <v>4966.666666666667</v>
      </c>
      <c r="Q59" s="10">
        <v>4966.666666666667</v>
      </c>
      <c r="R59" s="10">
        <v>4966.666666666667</v>
      </c>
      <c r="S59" s="10">
        <v>4966.666666666667</v>
      </c>
      <c r="T59" s="10">
        <v>4966.666666666667</v>
      </c>
      <c r="U59" s="10">
        <v>4966.666666666667</v>
      </c>
      <c r="V59" s="10">
        <v>4966.666666666667</v>
      </c>
      <c r="W59" s="10">
        <v>4966.666666666667</v>
      </c>
      <c r="X59" s="10">
        <v>4966.666666666667</v>
      </c>
      <c r="Y59" s="10">
        <v>4966.666666666667</v>
      </c>
      <c r="Z59" s="10">
        <v>4966.666666666667</v>
      </c>
      <c r="AA59" s="10">
        <v>4966.666666666667</v>
      </c>
      <c r="AB59" s="10">
        <v>4966.666666666667</v>
      </c>
      <c r="AC59" s="10">
        <v>4966.666666666667</v>
      </c>
      <c r="AD59" s="10">
        <v>4966.666666666667</v>
      </c>
      <c r="AE59" s="10">
        <v>4966.666666666667</v>
      </c>
      <c r="AF59" s="10">
        <v>4966.666666666667</v>
      </c>
      <c r="AG59" s="10">
        <v>4966.666666666667</v>
      </c>
      <c r="AH59" s="10">
        <v>5416.666666666667</v>
      </c>
      <c r="AI59" s="10">
        <v>5416.666666666667</v>
      </c>
      <c r="AJ59" s="10">
        <v>5416.666666666667</v>
      </c>
      <c r="AK59" s="10">
        <v>5416.666666666667</v>
      </c>
      <c r="AL59" s="10">
        <v>5416.666666666667</v>
      </c>
      <c r="AM59" s="10">
        <v>5416.666666666667</v>
      </c>
      <c r="AN59" s="10">
        <v>5416.666666666667</v>
      </c>
      <c r="AO59" s="10">
        <v>5416.666666666667</v>
      </c>
      <c r="AP59" s="10">
        <v>5416.666666666667</v>
      </c>
      <c r="AQ59" s="10">
        <v>5416.666666666667</v>
      </c>
      <c r="AR59" s="10">
        <v>5416.666666666667</v>
      </c>
      <c r="AS59" s="10">
        <v>5416.666666666667</v>
      </c>
      <c r="AV59" s="19">
        <f t="shared" si="15"/>
        <v>29299.999999999996</v>
      </c>
      <c r="AW59" s="19">
        <f t="shared" si="16"/>
        <v>59599.999999999993</v>
      </c>
      <c r="AX59" s="19">
        <f t="shared" si="17"/>
        <v>59599.999999999993</v>
      </c>
      <c r="AY59" s="19">
        <f t="shared" si="18"/>
        <v>64999.999999999993</v>
      </c>
    </row>
    <row r="60" spans="1:54">
      <c r="B60" t="s">
        <v>39</v>
      </c>
      <c r="C60" s="10"/>
      <c r="D60" s="10">
        <v>1000</v>
      </c>
      <c r="E60" s="10">
        <v>1000</v>
      </c>
      <c r="F60" s="10">
        <v>1000</v>
      </c>
      <c r="G60" s="10">
        <v>1000</v>
      </c>
      <c r="H60" s="10">
        <v>1000</v>
      </c>
      <c r="I60" s="10">
        <v>1000</v>
      </c>
      <c r="J60" s="10">
        <v>1666.6666666666667</v>
      </c>
      <c r="K60" s="10">
        <v>1666.6666666666667</v>
      </c>
      <c r="L60" s="10">
        <v>1666.6666666666667</v>
      </c>
      <c r="M60" s="10">
        <v>1666.6666666666667</v>
      </c>
      <c r="N60" s="10">
        <v>1666.6666666666667</v>
      </c>
      <c r="O60" s="10">
        <v>1666.6666666666667</v>
      </c>
      <c r="P60" s="10">
        <v>1666.6666666666667</v>
      </c>
      <c r="Q60" s="10">
        <v>1666.6666666666667</v>
      </c>
      <c r="R60" s="10">
        <v>1666.6666666666667</v>
      </c>
      <c r="S60" s="10">
        <v>1666.6666666666667</v>
      </c>
      <c r="T60" s="10">
        <v>1666.6666666666667</v>
      </c>
      <c r="U60" s="10">
        <v>1666.6666666666667</v>
      </c>
      <c r="V60" s="10">
        <v>2083.3333333333335</v>
      </c>
      <c r="W60" s="10">
        <v>2083.3333333333335</v>
      </c>
      <c r="X60" s="10">
        <v>2083.3333333333335</v>
      </c>
      <c r="Y60" s="10">
        <v>2083.3333333333335</v>
      </c>
      <c r="Z60" s="10">
        <v>2083.3333333333335</v>
      </c>
      <c r="AA60" s="10">
        <v>2083.3333333333335</v>
      </c>
      <c r="AB60" s="10">
        <v>2083.3333333333335</v>
      </c>
      <c r="AC60" s="10">
        <v>2083.3333333333335</v>
      </c>
      <c r="AD60" s="10">
        <v>2083.3333333333335</v>
      </c>
      <c r="AE60" s="10">
        <v>2083.3333333333335</v>
      </c>
      <c r="AF60" s="10">
        <v>2083.3333333333335</v>
      </c>
      <c r="AG60" s="10">
        <v>2083.3333333333335</v>
      </c>
      <c r="AH60" s="10">
        <v>2500</v>
      </c>
      <c r="AI60" s="10">
        <v>2500</v>
      </c>
      <c r="AJ60" s="10">
        <v>2500</v>
      </c>
      <c r="AK60" s="10">
        <v>2500</v>
      </c>
      <c r="AL60" s="10">
        <v>2500</v>
      </c>
      <c r="AM60" s="10">
        <v>2500</v>
      </c>
      <c r="AN60" s="10">
        <v>2500</v>
      </c>
      <c r="AO60" s="10">
        <v>2500</v>
      </c>
      <c r="AP60" s="10">
        <v>2500</v>
      </c>
      <c r="AQ60" s="10">
        <v>2500</v>
      </c>
      <c r="AR60" s="10">
        <v>2500</v>
      </c>
      <c r="AS60" s="10">
        <v>2500</v>
      </c>
      <c r="AV60" s="19">
        <f t="shared" si="15"/>
        <v>6000</v>
      </c>
      <c r="AW60" s="19">
        <f t="shared" si="16"/>
        <v>20000</v>
      </c>
      <c r="AX60" s="19">
        <f t="shared" si="17"/>
        <v>24999.999999999996</v>
      </c>
      <c r="AY60" s="19">
        <f t="shared" si="18"/>
        <v>30000</v>
      </c>
    </row>
    <row r="61" spans="1:54">
      <c r="B61" t="s">
        <v>40</v>
      </c>
      <c r="C61" s="10"/>
      <c r="D61" s="10">
        <v>37.723176280741448</v>
      </c>
      <c r="E61" s="10">
        <v>37.723176280741448</v>
      </c>
      <c r="F61" s="10">
        <v>37.723176280741448</v>
      </c>
      <c r="G61" s="10">
        <v>37.723176280741448</v>
      </c>
      <c r="H61" s="10">
        <v>37.723176280741448</v>
      </c>
      <c r="I61" s="10">
        <v>37.723176280741448</v>
      </c>
      <c r="J61" s="10">
        <v>223.33623407642463</v>
      </c>
      <c r="K61" s="10">
        <v>223.33623407642463</v>
      </c>
      <c r="L61" s="10">
        <v>223.33623407642463</v>
      </c>
      <c r="M61" s="10">
        <v>223.33623407642463</v>
      </c>
      <c r="N61" s="10">
        <v>223.33623407642463</v>
      </c>
      <c r="O61" s="10">
        <v>223.33623407642463</v>
      </c>
      <c r="P61" s="10">
        <v>223.33623407642463</v>
      </c>
      <c r="Q61" s="10">
        <v>223.33623407642463</v>
      </c>
      <c r="R61" s="10">
        <v>223.33623407642463</v>
      </c>
      <c r="S61" s="10">
        <v>223.33623407642463</v>
      </c>
      <c r="T61" s="10">
        <v>223.33623407642463</v>
      </c>
      <c r="U61" s="10">
        <v>223.33623407642463</v>
      </c>
      <c r="V61" s="10">
        <v>641.65159815844515</v>
      </c>
      <c r="W61" s="10">
        <v>223.33623407642463</v>
      </c>
      <c r="X61" s="10">
        <v>223.33623407642463</v>
      </c>
      <c r="Y61" s="10">
        <v>223.33623407642463</v>
      </c>
      <c r="Z61" s="10">
        <v>223.33623407642463</v>
      </c>
      <c r="AA61" s="10">
        <v>223.33623407642463</v>
      </c>
      <c r="AB61" s="10">
        <v>641.65159815844515</v>
      </c>
      <c r="AC61" s="10">
        <v>641.65159815844515</v>
      </c>
      <c r="AD61" s="10">
        <v>641.65159815844515</v>
      </c>
      <c r="AE61" s="10">
        <v>641.65159815844515</v>
      </c>
      <c r="AF61" s="10">
        <v>641.65159815844515</v>
      </c>
      <c r="AG61" s="10">
        <v>641.65159815844515</v>
      </c>
      <c r="AH61" s="10">
        <v>1000</v>
      </c>
      <c r="AI61" s="10">
        <v>1000</v>
      </c>
      <c r="AJ61" s="10">
        <v>1000</v>
      </c>
      <c r="AK61" s="10">
        <v>1000</v>
      </c>
      <c r="AL61" s="10">
        <v>1000</v>
      </c>
      <c r="AM61" s="10">
        <v>1000</v>
      </c>
      <c r="AN61" s="10">
        <v>1000</v>
      </c>
      <c r="AO61" s="10">
        <v>1000</v>
      </c>
      <c r="AP61" s="10">
        <v>1000</v>
      </c>
      <c r="AQ61" s="10">
        <v>1000</v>
      </c>
      <c r="AR61" s="10">
        <v>1000</v>
      </c>
      <c r="AS61" s="10">
        <v>1000</v>
      </c>
      <c r="AV61" s="19">
        <f t="shared" si="15"/>
        <v>226.3390576844487</v>
      </c>
      <c r="AW61" s="19">
        <f t="shared" si="16"/>
        <v>2680.0348089170961</v>
      </c>
      <c r="AX61" s="19">
        <f t="shared" si="17"/>
        <v>5608.24235749124</v>
      </c>
      <c r="AY61" s="19">
        <f t="shared" si="18"/>
        <v>12000</v>
      </c>
    </row>
    <row r="62" spans="1:54">
      <c r="A62" s="43" t="s">
        <v>44</v>
      </c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4"/>
      <c r="AU62" s="44"/>
      <c r="AV62" s="44"/>
      <c r="AW62" s="44"/>
      <c r="AX62" s="44"/>
      <c r="AY62" s="44"/>
    </row>
    <row r="63" spans="1:54">
      <c r="A63" s="44"/>
      <c r="B63" s="44" t="s">
        <v>41</v>
      </c>
      <c r="C63" s="45"/>
      <c r="D63" s="45">
        <v>8871.0565096140745</v>
      </c>
      <c r="E63" s="45">
        <v>11171.056509614074</v>
      </c>
      <c r="F63" s="45">
        <v>14171.056509614074</v>
      </c>
      <c r="G63" s="45">
        <v>16837.723176280742</v>
      </c>
      <c r="H63" s="45">
        <v>17587.723176280742</v>
      </c>
      <c r="I63" s="45">
        <v>17837.723176280742</v>
      </c>
      <c r="J63" s="45">
        <v>19023.336234076425</v>
      </c>
      <c r="K63" s="45">
        <v>19023.336234076425</v>
      </c>
      <c r="L63" s="45">
        <v>19023.336234076425</v>
      </c>
      <c r="M63" s="45">
        <v>19023.336234076425</v>
      </c>
      <c r="N63" s="45">
        <v>19023.336234076425</v>
      </c>
      <c r="O63" s="45">
        <v>19023.336234076425</v>
      </c>
      <c r="P63" s="45">
        <v>17273.336234076429</v>
      </c>
      <c r="Q63" s="45">
        <v>17273.336234076429</v>
      </c>
      <c r="R63" s="45">
        <v>17273.336234076429</v>
      </c>
      <c r="S63" s="45">
        <v>17273.336234076429</v>
      </c>
      <c r="T63" s="45">
        <v>17273.336234076429</v>
      </c>
      <c r="U63" s="45">
        <v>17273.336234076429</v>
      </c>
      <c r="V63" s="45">
        <v>18108.318264825113</v>
      </c>
      <c r="W63" s="45">
        <v>17690.002900743093</v>
      </c>
      <c r="X63" s="45">
        <v>17690.002900743093</v>
      </c>
      <c r="Y63" s="45">
        <v>17690.002900743093</v>
      </c>
      <c r="Z63" s="45">
        <v>17690.002900743093</v>
      </c>
      <c r="AA63" s="45">
        <v>17690.002900743093</v>
      </c>
      <c r="AB63" s="45">
        <v>25941.651598158445</v>
      </c>
      <c r="AC63" s="45">
        <v>25941.651598158445</v>
      </c>
      <c r="AD63" s="45">
        <v>25941.651598158445</v>
      </c>
      <c r="AE63" s="45">
        <v>25941.651598158445</v>
      </c>
      <c r="AF63" s="45">
        <v>25941.651598158445</v>
      </c>
      <c r="AG63" s="45">
        <v>25941.651598158445</v>
      </c>
      <c r="AH63" s="45">
        <v>27666.666666666668</v>
      </c>
      <c r="AI63" s="45">
        <v>27666.666666666668</v>
      </c>
      <c r="AJ63" s="45">
        <v>27666.666666666668</v>
      </c>
      <c r="AK63" s="45">
        <v>27666.666666666668</v>
      </c>
      <c r="AL63" s="45">
        <v>27666.666666666668</v>
      </c>
      <c r="AM63" s="45">
        <v>27666.666666666668</v>
      </c>
      <c r="AN63" s="45">
        <v>27666.666666666668</v>
      </c>
      <c r="AO63" s="45">
        <v>27666.666666666668</v>
      </c>
      <c r="AP63" s="45">
        <v>27666.666666666668</v>
      </c>
      <c r="AQ63" s="45">
        <v>27666.666666666668</v>
      </c>
      <c r="AR63" s="45">
        <v>27666.666666666668</v>
      </c>
      <c r="AS63" s="45">
        <v>27666.666666666668</v>
      </c>
      <c r="AT63" s="44"/>
      <c r="AU63" s="44"/>
      <c r="AV63" s="46">
        <f>SUM(AV54:AV61)</f>
        <v>86476.339057684439</v>
      </c>
      <c r="AW63" s="46">
        <f t="shared" ref="AW63:AY63" si="19">SUM(AW54:AW61)</f>
        <v>217780.03480891709</v>
      </c>
      <c r="AX63" s="46">
        <f t="shared" si="19"/>
        <v>262208.24235749122</v>
      </c>
      <c r="AY63" s="46">
        <f t="shared" si="19"/>
        <v>332000</v>
      </c>
    </row>
    <row r="64" spans="1:54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51" s="17" customFormat="1">
      <c r="B65" s="17" t="s">
        <v>46</v>
      </c>
      <c r="C65" s="51"/>
      <c r="D65" s="51">
        <f t="shared" ref="D65:AS65" si="20">D22</f>
        <v>5355.7824681084721</v>
      </c>
      <c r="E65" s="51">
        <f t="shared" si="20"/>
        <v>10015.069008802568</v>
      </c>
      <c r="F65" s="51">
        <f t="shared" si="20"/>
        <v>11053.002922509386</v>
      </c>
      <c r="G65" s="51">
        <f t="shared" si="20"/>
        <v>17099.828837747136</v>
      </c>
      <c r="H65" s="51">
        <f t="shared" si="20"/>
        <v>24417.574737742936</v>
      </c>
      <c r="I65" s="51">
        <f t="shared" si="20"/>
        <v>28557.304819180674</v>
      </c>
      <c r="J65" s="51">
        <f t="shared" si="20"/>
        <v>28363.805394336487</v>
      </c>
      <c r="K65" s="51">
        <f t="shared" si="20"/>
        <v>25786.197489124479</v>
      </c>
      <c r="L65" s="51">
        <f t="shared" si="20"/>
        <v>44942.536061793951</v>
      </c>
      <c r="M65" s="51">
        <f t="shared" si="20"/>
        <v>51374.298001691262</v>
      </c>
      <c r="N65" s="51">
        <f t="shared" si="20"/>
        <v>54898.705273082123</v>
      </c>
      <c r="O65" s="51">
        <f t="shared" si="20"/>
        <v>61918.695364530868</v>
      </c>
      <c r="P65" s="51">
        <f t="shared" si="20"/>
        <v>86245.653223977584</v>
      </c>
      <c r="Q65" s="51">
        <f t="shared" si="20"/>
        <v>123574.18974143412</v>
      </c>
      <c r="R65" s="51">
        <f t="shared" si="20"/>
        <v>110500.72232541748</v>
      </c>
      <c r="S65" s="51">
        <f t="shared" si="20"/>
        <v>97921.186969010305</v>
      </c>
      <c r="T65" s="51">
        <f t="shared" si="20"/>
        <v>98729.17943516247</v>
      </c>
      <c r="U65" s="51">
        <f t="shared" si="20"/>
        <v>138626.9431495473</v>
      </c>
      <c r="V65" s="51">
        <f t="shared" si="20"/>
        <v>105834.24479909227</v>
      </c>
      <c r="W65" s="51">
        <f t="shared" si="20"/>
        <v>108504.49050505611</v>
      </c>
      <c r="X65" s="51">
        <f t="shared" si="20"/>
        <v>140808.82271341133</v>
      </c>
      <c r="Y65" s="51">
        <f t="shared" si="20"/>
        <v>156132.14119775308</v>
      </c>
      <c r="Z65" s="51">
        <f t="shared" si="20"/>
        <v>150600.28176764841</v>
      </c>
      <c r="AA65" s="51">
        <f t="shared" si="20"/>
        <v>191511.71506092133</v>
      </c>
      <c r="AB65" s="51">
        <f t="shared" si="20"/>
        <v>144757.80855811495</v>
      </c>
      <c r="AC65" s="51">
        <f t="shared" si="20"/>
        <v>190392.43075608107</v>
      </c>
      <c r="AD65" s="51">
        <f t="shared" si="20"/>
        <v>184179.36602319829</v>
      </c>
      <c r="AE65" s="51">
        <f t="shared" si="20"/>
        <v>177810.62373623357</v>
      </c>
      <c r="AF65" s="51">
        <f t="shared" si="20"/>
        <v>181799.29692078088</v>
      </c>
      <c r="AG65" s="51">
        <f t="shared" si="20"/>
        <v>227567.62700682925</v>
      </c>
      <c r="AH65" s="51">
        <f t="shared" si="20"/>
        <v>201752.26107727084</v>
      </c>
      <c r="AI65" s="51">
        <f t="shared" si="20"/>
        <v>208482.13074988429</v>
      </c>
      <c r="AJ65" s="51">
        <f t="shared" si="20"/>
        <v>245605.73463123571</v>
      </c>
      <c r="AK65" s="51">
        <f t="shared" si="20"/>
        <v>268797.92576575122</v>
      </c>
      <c r="AL65" s="51">
        <f t="shared" si="20"/>
        <v>268925.50780457893</v>
      </c>
      <c r="AM65" s="51">
        <f t="shared" si="20"/>
        <v>319467.96704382636</v>
      </c>
      <c r="AN65" s="51">
        <f t="shared" si="20"/>
        <v>307737.93327004375</v>
      </c>
      <c r="AO65" s="51">
        <f t="shared" si="20"/>
        <v>371112.56278033648</v>
      </c>
      <c r="AP65" s="51">
        <f t="shared" si="20"/>
        <v>361855.69243305753</v>
      </c>
      <c r="AQ65" s="51">
        <f t="shared" si="20"/>
        <v>350558.93356856226</v>
      </c>
      <c r="AR65" s="51">
        <f t="shared" si="20"/>
        <v>358920.55482717784</v>
      </c>
      <c r="AS65" s="51">
        <f>AS22</f>
        <v>426424.91411661566</v>
      </c>
      <c r="AV65" s="14">
        <f>AV22</f>
        <v>96498.562794091165</v>
      </c>
      <c r="AW65" s="14">
        <f t="shared" ref="AW65:AY65" si="21">AW22</f>
        <v>922882.11242910847</v>
      </c>
      <c r="AX65" s="14">
        <f t="shared" si="21"/>
        <v>1959898.8490451204</v>
      </c>
      <c r="AY65" s="14">
        <f t="shared" si="21"/>
        <v>3689642.1180683402</v>
      </c>
    </row>
    <row r="66" spans="1:51">
      <c r="B66" s="17" t="s">
        <v>42</v>
      </c>
      <c r="C66" s="10"/>
      <c r="D66" s="10">
        <f t="shared" ref="D66:AS66" si="22">D48</f>
        <v>9200</v>
      </c>
      <c r="E66" s="10">
        <f t="shared" si="22"/>
        <v>8900</v>
      </c>
      <c r="F66" s="10">
        <f t="shared" si="22"/>
        <v>14700</v>
      </c>
      <c r="G66" s="10">
        <f t="shared" si="22"/>
        <v>14700</v>
      </c>
      <c r="H66" s="10">
        <f t="shared" si="22"/>
        <v>33166.666666666664</v>
      </c>
      <c r="I66" s="10">
        <f t="shared" si="22"/>
        <v>39000</v>
      </c>
      <c r="J66" s="10">
        <f t="shared" si="22"/>
        <v>44833.333333333328</v>
      </c>
      <c r="K66" s="10">
        <f t="shared" si="22"/>
        <v>44833.333333333328</v>
      </c>
      <c r="L66" s="10">
        <f t="shared" si="22"/>
        <v>44833.333333333328</v>
      </c>
      <c r="M66" s="10">
        <f t="shared" si="22"/>
        <v>44833.333333333328</v>
      </c>
      <c r="N66" s="10">
        <f t="shared" si="22"/>
        <v>44833.333333333328</v>
      </c>
      <c r="O66" s="10">
        <f t="shared" si="22"/>
        <v>44833.333333333328</v>
      </c>
      <c r="P66" s="10">
        <f t="shared" si="22"/>
        <v>62000.000000000015</v>
      </c>
      <c r="Q66" s="10">
        <f t="shared" si="22"/>
        <v>62000.000000000015</v>
      </c>
      <c r="R66" s="10">
        <f t="shared" si="22"/>
        <v>62000.000000000015</v>
      </c>
      <c r="S66" s="10">
        <f t="shared" si="22"/>
        <v>62000.000000000015</v>
      </c>
      <c r="T66" s="10">
        <f t="shared" si="22"/>
        <v>62000.000000000015</v>
      </c>
      <c r="U66" s="10">
        <f t="shared" si="22"/>
        <v>62000.000000000015</v>
      </c>
      <c r="V66" s="10">
        <f t="shared" si="22"/>
        <v>62000.000000000015</v>
      </c>
      <c r="W66" s="10">
        <f t="shared" si="22"/>
        <v>62000.000000000015</v>
      </c>
      <c r="X66" s="10">
        <f t="shared" si="22"/>
        <v>62000.000000000015</v>
      </c>
      <c r="Y66" s="10">
        <f t="shared" si="22"/>
        <v>62000.000000000015</v>
      </c>
      <c r="Z66" s="10">
        <f t="shared" si="22"/>
        <v>62000.000000000015</v>
      </c>
      <c r="AA66" s="10">
        <f t="shared" si="22"/>
        <v>62000.000000000015</v>
      </c>
      <c r="AB66" s="10">
        <f t="shared" si="22"/>
        <v>91499.999999999985</v>
      </c>
      <c r="AC66" s="10">
        <f t="shared" si="22"/>
        <v>91499.999999999985</v>
      </c>
      <c r="AD66" s="10">
        <f t="shared" si="22"/>
        <v>91499.999999999985</v>
      </c>
      <c r="AE66" s="10">
        <f t="shared" si="22"/>
        <v>91499.999999999985</v>
      </c>
      <c r="AF66" s="10">
        <f t="shared" si="22"/>
        <v>91499.999999999985</v>
      </c>
      <c r="AG66" s="10">
        <f t="shared" si="22"/>
        <v>91499.999999999985</v>
      </c>
      <c r="AH66" s="10">
        <f t="shared" si="22"/>
        <v>91499.999999999985</v>
      </c>
      <c r="AI66" s="10">
        <f t="shared" si="22"/>
        <v>91499.999999999985</v>
      </c>
      <c r="AJ66" s="10">
        <f t="shared" si="22"/>
        <v>91499.999999999985</v>
      </c>
      <c r="AK66" s="10">
        <f t="shared" si="22"/>
        <v>91499.999999999985</v>
      </c>
      <c r="AL66" s="10">
        <f t="shared" si="22"/>
        <v>91499.999999999985</v>
      </c>
      <c r="AM66" s="10">
        <f t="shared" si="22"/>
        <v>91499.999999999985</v>
      </c>
      <c r="AN66" s="10">
        <f t="shared" si="22"/>
        <v>91499.999999999985</v>
      </c>
      <c r="AO66" s="10">
        <f t="shared" si="22"/>
        <v>91499.999999999985</v>
      </c>
      <c r="AP66" s="10">
        <f t="shared" si="22"/>
        <v>91499.999999999985</v>
      </c>
      <c r="AQ66" s="10">
        <f t="shared" si="22"/>
        <v>91499.999999999985</v>
      </c>
      <c r="AR66" s="10">
        <f t="shared" si="22"/>
        <v>91499.999999999985</v>
      </c>
      <c r="AS66" s="10">
        <f t="shared" si="22"/>
        <v>91499.999999999985</v>
      </c>
      <c r="AV66" s="7">
        <f>AV48</f>
        <v>106606.33333333333</v>
      </c>
      <c r="AW66" s="7">
        <f t="shared" ref="AW66:AY66" si="23">AW48</f>
        <v>370100</v>
      </c>
      <c r="AX66" s="7">
        <f t="shared" si="23"/>
        <v>530000.00000000012</v>
      </c>
      <c r="AY66" s="7">
        <f t="shared" si="23"/>
        <v>667000</v>
      </c>
    </row>
    <row r="67" spans="1:51">
      <c r="B67" s="17" t="s">
        <v>43</v>
      </c>
      <c r="C67" s="19"/>
      <c r="D67" s="19">
        <f t="shared" ref="D67:AS67" si="24">D63</f>
        <v>8871.0565096140745</v>
      </c>
      <c r="E67" s="19">
        <f t="shared" si="24"/>
        <v>11171.056509614074</v>
      </c>
      <c r="F67" s="19">
        <f t="shared" si="24"/>
        <v>14171.056509614074</v>
      </c>
      <c r="G67" s="19">
        <f t="shared" si="24"/>
        <v>16837.723176280742</v>
      </c>
      <c r="H67" s="19">
        <f t="shared" si="24"/>
        <v>17587.723176280742</v>
      </c>
      <c r="I67" s="19">
        <f t="shared" si="24"/>
        <v>17837.723176280742</v>
      </c>
      <c r="J67" s="19">
        <f t="shared" si="24"/>
        <v>19023.336234076425</v>
      </c>
      <c r="K67" s="19">
        <f t="shared" si="24"/>
        <v>19023.336234076425</v>
      </c>
      <c r="L67" s="19">
        <f t="shared" si="24"/>
        <v>19023.336234076425</v>
      </c>
      <c r="M67" s="19">
        <f t="shared" si="24"/>
        <v>19023.336234076425</v>
      </c>
      <c r="N67" s="19">
        <f t="shared" si="24"/>
        <v>19023.336234076425</v>
      </c>
      <c r="O67" s="19">
        <f t="shared" si="24"/>
        <v>19023.336234076425</v>
      </c>
      <c r="P67" s="19">
        <f t="shared" si="24"/>
        <v>17273.336234076429</v>
      </c>
      <c r="Q67" s="19">
        <f t="shared" si="24"/>
        <v>17273.336234076429</v>
      </c>
      <c r="R67" s="19">
        <f t="shared" si="24"/>
        <v>17273.336234076429</v>
      </c>
      <c r="S67" s="19">
        <f t="shared" si="24"/>
        <v>17273.336234076429</v>
      </c>
      <c r="T67" s="19">
        <f t="shared" si="24"/>
        <v>17273.336234076429</v>
      </c>
      <c r="U67" s="19">
        <f t="shared" si="24"/>
        <v>17273.336234076429</v>
      </c>
      <c r="V67" s="19">
        <f t="shared" si="24"/>
        <v>18108.318264825113</v>
      </c>
      <c r="W67" s="19">
        <f t="shared" si="24"/>
        <v>17690.002900743093</v>
      </c>
      <c r="X67" s="19">
        <f t="shared" si="24"/>
        <v>17690.002900743093</v>
      </c>
      <c r="Y67" s="19">
        <f t="shared" si="24"/>
        <v>17690.002900743093</v>
      </c>
      <c r="Z67" s="19">
        <f t="shared" si="24"/>
        <v>17690.002900743093</v>
      </c>
      <c r="AA67" s="19">
        <f t="shared" si="24"/>
        <v>17690.002900743093</v>
      </c>
      <c r="AB67" s="19">
        <f t="shared" si="24"/>
        <v>25941.651598158445</v>
      </c>
      <c r="AC67" s="19">
        <f t="shared" si="24"/>
        <v>25941.651598158445</v>
      </c>
      <c r="AD67" s="19">
        <f t="shared" si="24"/>
        <v>25941.651598158445</v>
      </c>
      <c r="AE67" s="19">
        <f t="shared" si="24"/>
        <v>25941.651598158445</v>
      </c>
      <c r="AF67" s="19">
        <f t="shared" si="24"/>
        <v>25941.651598158445</v>
      </c>
      <c r="AG67" s="19">
        <f t="shared" si="24"/>
        <v>25941.651598158445</v>
      </c>
      <c r="AH67" s="19">
        <f t="shared" si="24"/>
        <v>27666.666666666668</v>
      </c>
      <c r="AI67" s="19">
        <f t="shared" si="24"/>
        <v>27666.666666666668</v>
      </c>
      <c r="AJ67" s="19">
        <f t="shared" si="24"/>
        <v>27666.666666666668</v>
      </c>
      <c r="AK67" s="19">
        <f t="shared" si="24"/>
        <v>27666.666666666668</v>
      </c>
      <c r="AL67" s="19">
        <f t="shared" si="24"/>
        <v>27666.666666666668</v>
      </c>
      <c r="AM67" s="19">
        <f t="shared" si="24"/>
        <v>27666.666666666668</v>
      </c>
      <c r="AN67" s="19">
        <f t="shared" si="24"/>
        <v>27666.666666666668</v>
      </c>
      <c r="AO67" s="19">
        <f t="shared" si="24"/>
        <v>27666.666666666668</v>
      </c>
      <c r="AP67" s="19">
        <f t="shared" si="24"/>
        <v>27666.666666666668</v>
      </c>
      <c r="AQ67" s="19">
        <f t="shared" si="24"/>
        <v>27666.666666666668</v>
      </c>
      <c r="AR67" s="19">
        <f t="shared" si="24"/>
        <v>27666.666666666668</v>
      </c>
      <c r="AS67" s="19">
        <f t="shared" si="24"/>
        <v>27666.666666666668</v>
      </c>
      <c r="AV67" s="19">
        <f>AV63</f>
        <v>86476.339057684439</v>
      </c>
      <c r="AW67" s="19">
        <f t="shared" ref="AW67:AY67" si="25">AW63</f>
        <v>217780.03480891709</v>
      </c>
      <c r="AX67" s="19">
        <f t="shared" si="25"/>
        <v>262208.24235749122</v>
      </c>
      <c r="AY67" s="19">
        <f t="shared" si="25"/>
        <v>332000</v>
      </c>
    </row>
    <row r="69" spans="1:51" ht="21" customHeight="1">
      <c r="A69" s="23" t="s">
        <v>47</v>
      </c>
      <c r="C69" s="19"/>
      <c r="D69" s="19">
        <f t="shared" ref="D69:AY69" si="26">D65-D66-D67</f>
        <v>-12715.274041505603</v>
      </c>
      <c r="E69" s="19">
        <f t="shared" si="26"/>
        <v>-10055.987500811507</v>
      </c>
      <c r="F69" s="19">
        <f t="shared" si="26"/>
        <v>-17818.053587104689</v>
      </c>
      <c r="G69" s="19">
        <f t="shared" si="26"/>
        <v>-14437.894338533606</v>
      </c>
      <c r="H69" s="19">
        <f t="shared" si="26"/>
        <v>-26336.81510520447</v>
      </c>
      <c r="I69" s="19">
        <f t="shared" si="26"/>
        <v>-28280.418357100069</v>
      </c>
      <c r="J69" s="19">
        <f t="shared" si="26"/>
        <v>-35492.864173073263</v>
      </c>
      <c r="K69" s="19">
        <f t="shared" si="26"/>
        <v>-38070.472078285275</v>
      </c>
      <c r="L69" s="19">
        <f t="shared" si="26"/>
        <v>-18914.133505615802</v>
      </c>
      <c r="M69" s="19">
        <f t="shared" si="26"/>
        <v>-12482.371565718491</v>
      </c>
      <c r="N69" s="19">
        <f t="shared" si="26"/>
        <v>-8957.9642943276303</v>
      </c>
      <c r="O69" s="19">
        <f t="shared" si="26"/>
        <v>-1937.974202878886</v>
      </c>
      <c r="P69" s="19">
        <f t="shared" si="26"/>
        <v>6972.3169899011409</v>
      </c>
      <c r="Q69" s="19">
        <f t="shared" si="26"/>
        <v>44300.853507357679</v>
      </c>
      <c r="R69" s="19">
        <f t="shared" si="26"/>
        <v>31227.386091341032</v>
      </c>
      <c r="S69" s="19">
        <f t="shared" si="26"/>
        <v>18647.850734933862</v>
      </c>
      <c r="T69" s="19">
        <f t="shared" si="26"/>
        <v>19455.843201086027</v>
      </c>
      <c r="U69" s="19">
        <f t="shared" si="26"/>
        <v>59353.606915470853</v>
      </c>
      <c r="V69" s="19">
        <f t="shared" si="26"/>
        <v>25725.926534267139</v>
      </c>
      <c r="W69" s="19">
        <f t="shared" si="26"/>
        <v>28814.487604312999</v>
      </c>
      <c r="X69" s="19">
        <f t="shared" si="26"/>
        <v>61118.819812668218</v>
      </c>
      <c r="Y69" s="19">
        <f t="shared" si="26"/>
        <v>76442.13829700998</v>
      </c>
      <c r="Z69" s="19">
        <f t="shared" si="26"/>
        <v>70910.278866905312</v>
      </c>
      <c r="AA69" s="19">
        <f t="shared" si="26"/>
        <v>111821.71216017823</v>
      </c>
      <c r="AB69" s="19">
        <f t="shared" si="26"/>
        <v>27316.156959956519</v>
      </c>
      <c r="AC69" s="19">
        <f t="shared" si="26"/>
        <v>72950.779157922632</v>
      </c>
      <c r="AD69" s="19">
        <f t="shared" si="26"/>
        <v>66737.714425039856</v>
      </c>
      <c r="AE69" s="19">
        <f t="shared" si="26"/>
        <v>60368.972138075136</v>
      </c>
      <c r="AF69" s="19">
        <f t="shared" si="26"/>
        <v>64357.645322622448</v>
      </c>
      <c r="AG69" s="19">
        <f t="shared" si="26"/>
        <v>110125.97540867081</v>
      </c>
      <c r="AH69" s="19">
        <f t="shared" si="26"/>
        <v>82585.594410604186</v>
      </c>
      <c r="AI69" s="19">
        <f t="shared" si="26"/>
        <v>89315.464083217637</v>
      </c>
      <c r="AJ69" s="19">
        <f t="shared" si="26"/>
        <v>126439.06796456904</v>
      </c>
      <c r="AK69" s="19">
        <f t="shared" si="26"/>
        <v>149631.25909908456</v>
      </c>
      <c r="AL69" s="19">
        <f t="shared" si="26"/>
        <v>149758.84113791227</v>
      </c>
      <c r="AM69" s="19">
        <f t="shared" si="26"/>
        <v>200301.3003771597</v>
      </c>
      <c r="AN69" s="19">
        <f t="shared" si="26"/>
        <v>188571.26660337709</v>
      </c>
      <c r="AO69" s="19">
        <f t="shared" si="26"/>
        <v>251945.89611366982</v>
      </c>
      <c r="AP69" s="19">
        <f t="shared" si="26"/>
        <v>242689.02576639087</v>
      </c>
      <c r="AQ69" s="19">
        <f t="shared" si="26"/>
        <v>231392.26690189561</v>
      </c>
      <c r="AR69" s="19">
        <f t="shared" si="26"/>
        <v>239753.88816051118</v>
      </c>
      <c r="AS69" s="19">
        <f>AS65-AS66-AS67</f>
        <v>307258.24744994898</v>
      </c>
      <c r="AT69" s="19"/>
      <c r="AU69" s="19"/>
      <c r="AV69" s="19">
        <f t="shared" si="26"/>
        <v>-96584.109596926603</v>
      </c>
      <c r="AW69" s="19">
        <f t="shared" si="26"/>
        <v>335002.07762019138</v>
      </c>
      <c r="AX69" s="19">
        <f t="shared" si="26"/>
        <v>1167690.6066876289</v>
      </c>
      <c r="AY69" s="19">
        <f t="shared" si="26"/>
        <v>2690642.1180683402</v>
      </c>
    </row>
    <row r="70" spans="1:51" ht="21" customHeight="1"/>
  </sheetData>
  <dataConsolidate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D18" sqref="D18"/>
    </sheetView>
  </sheetViews>
  <sheetFormatPr baseColWidth="10" defaultRowHeight="15" x14ac:dyDescent="0"/>
  <cols>
    <col min="3" max="3" width="24.5" customWidth="1"/>
    <col min="4" max="4" width="18.6640625" customWidth="1"/>
    <col min="5" max="6" width="13" bestFit="1" customWidth="1"/>
    <col min="7" max="8" width="14.5" bestFit="1" customWidth="1"/>
  </cols>
  <sheetData>
    <row r="2" spans="1:8">
      <c r="A2" t="s">
        <v>48</v>
      </c>
      <c r="D2" t="s">
        <v>64</v>
      </c>
      <c r="E2" s="1">
        <v>43617</v>
      </c>
      <c r="F2" s="1">
        <v>43983</v>
      </c>
      <c r="G2" s="1">
        <v>44348</v>
      </c>
      <c r="H2" s="1">
        <v>44713</v>
      </c>
    </row>
    <row r="3" spans="1:8">
      <c r="C3" t="s">
        <v>49</v>
      </c>
    </row>
    <row r="4" spans="1:8">
      <c r="C4" t="s">
        <v>50</v>
      </c>
      <c r="D4" s="10">
        <v>58749.82</v>
      </c>
      <c r="E4" s="10">
        <v>74719.929999999993</v>
      </c>
      <c r="F4" s="10">
        <v>209119.93</v>
      </c>
      <c r="G4" s="10">
        <v>343519.93</v>
      </c>
      <c r="H4" s="10">
        <v>362919.93000000023</v>
      </c>
    </row>
    <row r="5" spans="1:8">
      <c r="C5" t="s">
        <v>51</v>
      </c>
      <c r="D5" s="10">
        <v>-20005.43</v>
      </c>
      <c r="E5" s="10">
        <v>-24224.957777777781</v>
      </c>
      <c r="F5" s="10">
        <v>-54099.957777777781</v>
      </c>
      <c r="G5" s="10">
        <v>-133478.00750000001</v>
      </c>
      <c r="H5" s="10">
        <v>-251654.09527777784</v>
      </c>
    </row>
    <row r="6" spans="1:8">
      <c r="A6" s="4"/>
      <c r="B6" s="4"/>
      <c r="C6" s="4" t="s">
        <v>52</v>
      </c>
      <c r="D6" s="47">
        <v>58738.55</v>
      </c>
      <c r="E6" s="10">
        <v>50494.972222222212</v>
      </c>
      <c r="F6" s="10">
        <v>155019.97222222222</v>
      </c>
      <c r="G6" s="10">
        <v>210041.92249999999</v>
      </c>
      <c r="H6" s="10">
        <v>111265.83472222238</v>
      </c>
    </row>
    <row r="7" spans="1:8">
      <c r="D7" s="10"/>
      <c r="E7" s="10"/>
      <c r="F7" s="10"/>
      <c r="G7" s="10"/>
      <c r="H7" s="10"/>
    </row>
    <row r="8" spans="1:8">
      <c r="C8" t="s">
        <v>53</v>
      </c>
      <c r="D8" s="10">
        <v>5802</v>
      </c>
      <c r="E8" s="10">
        <v>83777.2</v>
      </c>
      <c r="F8" s="10">
        <v>140566.7868</v>
      </c>
      <c r="G8" s="10">
        <v>316462.75</v>
      </c>
      <c r="H8" s="10">
        <v>205138.99999999997</v>
      </c>
    </row>
    <row r="9" spans="1:8">
      <c r="D9" s="10"/>
      <c r="E9" s="10"/>
      <c r="F9" s="10"/>
      <c r="G9" s="10"/>
      <c r="H9" s="10"/>
    </row>
    <row r="10" spans="1:8">
      <c r="C10" t="s">
        <v>54</v>
      </c>
      <c r="D10" s="10">
        <v>95819.37</v>
      </c>
      <c r="E10" s="10">
        <v>110696.5310983629</v>
      </c>
      <c r="F10" s="10">
        <v>347737.97034634417</v>
      </c>
      <c r="G10" s="10">
        <v>665445.24558946386</v>
      </c>
      <c r="H10" s="10">
        <v>1181695.1687615612</v>
      </c>
    </row>
    <row r="11" spans="1:8">
      <c r="D11" s="10"/>
      <c r="E11" s="10"/>
      <c r="F11" s="10"/>
      <c r="G11" s="10"/>
      <c r="H11" s="10"/>
    </row>
    <row r="12" spans="1:8">
      <c r="C12" t="s">
        <v>55</v>
      </c>
      <c r="D12" s="10">
        <v>84189.57</v>
      </c>
      <c r="E12" s="10">
        <v>239208.36912347868</v>
      </c>
      <c r="F12" s="10">
        <v>90482.543627097562</v>
      </c>
      <c r="G12" s="10">
        <v>564950.21899615927</v>
      </c>
      <c r="H12" s="10">
        <v>2772902.8043491682</v>
      </c>
    </row>
    <row r="13" spans="1:8">
      <c r="D13" s="10"/>
      <c r="E13" s="10"/>
      <c r="F13" s="10"/>
      <c r="G13" s="10"/>
      <c r="H13" s="10"/>
    </row>
    <row r="14" spans="1:8">
      <c r="C14" t="s">
        <v>56</v>
      </c>
      <c r="D14" s="10">
        <v>244549.49000000002</v>
      </c>
      <c r="E14" s="10">
        <v>484177.07244406379</v>
      </c>
      <c r="F14" s="10">
        <v>733807.27299566404</v>
      </c>
      <c r="G14" s="10">
        <v>1756900.1370856231</v>
      </c>
      <c r="H14" s="10">
        <v>4271002.8078329517</v>
      </c>
    </row>
    <row r="15" spans="1:8">
      <c r="D15" s="10"/>
      <c r="E15" s="10"/>
      <c r="F15" s="10"/>
      <c r="G15" s="10"/>
      <c r="H15" s="10"/>
    </row>
    <row r="16" spans="1:8">
      <c r="A16" t="s">
        <v>57</v>
      </c>
      <c r="D16" s="10"/>
      <c r="E16" s="10"/>
      <c r="F16" s="10"/>
      <c r="G16" s="10"/>
      <c r="H16" s="10"/>
    </row>
    <row r="17" spans="3:8">
      <c r="C17" t="s">
        <v>58</v>
      </c>
      <c r="D17" s="10">
        <v>287100</v>
      </c>
      <c r="E17" s="10">
        <v>318550</v>
      </c>
      <c r="F17" s="10">
        <v>318550</v>
      </c>
      <c r="G17" s="10">
        <v>318550</v>
      </c>
      <c r="H17" s="10">
        <v>318550</v>
      </c>
    </row>
    <row r="18" spans="3:8">
      <c r="C18" t="s">
        <v>59</v>
      </c>
      <c r="D18" s="52">
        <v>-204959</v>
      </c>
      <c r="E18" s="10">
        <v>-298960.08914407663</v>
      </c>
      <c r="F18" s="10">
        <v>-36274.178601374268</v>
      </c>
      <c r="G18" s="10">
        <v>1007097.2112865439</v>
      </c>
      <c r="H18" s="10">
        <v>3573122.0744996183</v>
      </c>
    </row>
    <row r="19" spans="3:8">
      <c r="C19" t="s">
        <v>60</v>
      </c>
      <c r="D19" s="10">
        <v>4933.7800000000007</v>
      </c>
      <c r="E19" s="10"/>
      <c r="F19" s="10"/>
      <c r="G19" s="10"/>
      <c r="H19" s="10"/>
    </row>
    <row r="20" spans="3:8">
      <c r="C20" t="s">
        <v>61</v>
      </c>
      <c r="D20" s="10">
        <v>125000</v>
      </c>
      <c r="E20" s="10">
        <v>450000</v>
      </c>
      <c r="F20" s="10">
        <v>430834</v>
      </c>
      <c r="G20" s="10">
        <v>390838</v>
      </c>
      <c r="H20" s="10">
        <v>350842</v>
      </c>
    </row>
    <row r="21" spans="3:8">
      <c r="C21" t="s">
        <v>62</v>
      </c>
      <c r="D21" s="10">
        <v>145413.51</v>
      </c>
      <c r="E21" s="10">
        <v>14587.16158814037</v>
      </c>
      <c r="F21" s="10">
        <v>20697.451597038216</v>
      </c>
      <c r="G21" s="10">
        <v>40414.925799079225</v>
      </c>
      <c r="H21" s="10">
        <v>28488.733333333323</v>
      </c>
    </row>
    <row r="22" spans="3:8">
      <c r="D22" s="10"/>
      <c r="E22" s="10"/>
      <c r="F22" s="10"/>
      <c r="G22" s="10"/>
      <c r="H22" s="10"/>
    </row>
    <row r="23" spans="3:8">
      <c r="C23" t="s">
        <v>63</v>
      </c>
      <c r="D23" s="10">
        <v>244549.49</v>
      </c>
      <c r="E23" s="10">
        <v>484177.07244406373</v>
      </c>
      <c r="F23" s="10">
        <v>733807.27299566392</v>
      </c>
      <c r="G23" s="10">
        <v>1756900.1370856231</v>
      </c>
      <c r="H23" s="10">
        <v>4271002.8078329517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COmpte de résultat</vt:lpstr>
      <vt:lpstr>Bilan</vt:lpstr>
    </vt:vector>
  </TitlesOfParts>
  <Company>itesm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 Viron</dc:creator>
  <cp:lastModifiedBy>Catherine de Viron</cp:lastModifiedBy>
  <dcterms:created xsi:type="dcterms:W3CDTF">2019-03-14T10:33:46Z</dcterms:created>
  <dcterms:modified xsi:type="dcterms:W3CDTF">2019-03-14T13:59:27Z</dcterms:modified>
</cp:coreProperties>
</file>